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30" yWindow="405" windowWidth="24600" windowHeight="14490"/>
  </bookViews>
  <sheets>
    <sheet name="Rekapitulace stavby" sheetId="1" r:id="rId1"/>
    <sheet name="01 - Jednotná kanalizace ..." sheetId="2" r:id="rId2"/>
    <sheet name="02 - Jednotná kanalizace ..." sheetId="3" r:id="rId3"/>
    <sheet name="03 - Dešťová kanalizace" sheetId="4" r:id="rId4"/>
    <sheet name="04 - Vodovod - západ" sheetId="5" r:id="rId5"/>
    <sheet name="05 - Vodovod - východ" sheetId="6" r:id="rId6"/>
    <sheet name="06 - Vedlejší rozpočtové ..." sheetId="7" r:id="rId7"/>
    <sheet name="Pokyny pro vyplnění" sheetId="8" r:id="rId8"/>
  </sheets>
  <definedNames>
    <definedName name="_xlnm._FilterDatabase" localSheetId="1" hidden="1">'01 - Jednotná kanalizace ...'!$C$84:$K$305</definedName>
    <definedName name="_xlnm._FilterDatabase" localSheetId="2" hidden="1">'02 - Jednotná kanalizace ...'!$C$84:$K$277</definedName>
    <definedName name="_xlnm._FilterDatabase" localSheetId="3" hidden="1">'03 - Dešťová kanalizace'!$C$84:$K$256</definedName>
    <definedName name="_xlnm._FilterDatabase" localSheetId="4" hidden="1">'04 - Vodovod - západ'!$C$87:$K$396</definedName>
    <definedName name="_xlnm._FilterDatabase" localSheetId="5" hidden="1">'05 - Vodovod - východ'!$C$84:$K$289</definedName>
    <definedName name="_xlnm._FilterDatabase" localSheetId="6" hidden="1">'06 - Vedlejší rozpočtové ...'!$C$76:$K$100</definedName>
    <definedName name="_xlnm.Print_Titles" localSheetId="1">'01 - Jednotná kanalizace ...'!$84:$84</definedName>
    <definedName name="_xlnm.Print_Titles" localSheetId="2">'02 - Jednotná kanalizace ...'!$84:$84</definedName>
    <definedName name="_xlnm.Print_Titles" localSheetId="3">'03 - Dešťová kanalizace'!$84:$84</definedName>
    <definedName name="_xlnm.Print_Titles" localSheetId="4">'04 - Vodovod - západ'!$87:$87</definedName>
    <definedName name="_xlnm.Print_Titles" localSheetId="5">'05 - Vodovod - východ'!$84:$84</definedName>
    <definedName name="_xlnm.Print_Titles" localSheetId="6">'06 - Vedlejší rozpočtové ...'!$76:$76</definedName>
    <definedName name="_xlnm.Print_Titles" localSheetId="0">'Rekapitulace stavby'!$49:$49</definedName>
    <definedName name="_xlnm.Print_Area" localSheetId="1">'01 - Jednotná kanalizace ...'!$C$4:$J$36,'01 - Jednotná kanalizace ...'!$C$42:$J$66,'01 - Jednotná kanalizace ...'!$C$72:$K$305</definedName>
    <definedName name="_xlnm.Print_Area" localSheetId="2">'02 - Jednotná kanalizace ...'!$C$4:$J$36,'02 - Jednotná kanalizace ...'!$C$42:$J$66,'02 - Jednotná kanalizace ...'!$C$72:$K$277</definedName>
    <definedName name="_xlnm.Print_Area" localSheetId="3">'03 - Dešťová kanalizace'!$C$4:$J$36,'03 - Dešťová kanalizace'!$C$42:$J$66,'03 - Dešťová kanalizace'!$C$72:$K$256</definedName>
    <definedName name="_xlnm.Print_Area" localSheetId="4">'04 - Vodovod - západ'!$C$4:$J$36,'04 - Vodovod - západ'!$C$42:$J$69,'04 - Vodovod - západ'!$C$75:$K$396</definedName>
    <definedName name="_xlnm.Print_Area" localSheetId="5">'05 - Vodovod - východ'!$C$4:$J$36,'05 - Vodovod - východ'!$C$42:$J$66,'05 - Vodovod - východ'!$C$72:$K$289</definedName>
    <definedName name="_xlnm.Print_Area" localSheetId="6">'06 - Vedlejší rozpočtové ...'!$C$4:$J$36,'06 - Vedlejší rozpočtové ...'!$C$42:$J$58,'06 - Vedlejší rozpočtové ...'!$C$64:$K$100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25725"/>
</workbook>
</file>

<file path=xl/calcChain.xml><?xml version="1.0" encoding="utf-8"?>
<calcChain xmlns="http://schemas.openxmlformats.org/spreadsheetml/2006/main">
  <c r="AY57" i="1"/>
  <c r="AX57"/>
  <c r="BI99" i="7"/>
  <c r="BH99"/>
  <c r="BG99"/>
  <c r="BF99"/>
  <c r="T99"/>
  <c r="R99"/>
  <c r="P99"/>
  <c r="BK99"/>
  <c r="J99"/>
  <c r="BE99" s="1"/>
  <c r="BI97"/>
  <c r="BH97"/>
  <c r="BG97"/>
  <c r="BF97"/>
  <c r="BE97"/>
  <c r="T97"/>
  <c r="R97"/>
  <c r="P97"/>
  <c r="BK97"/>
  <c r="J97"/>
  <c r="BI95"/>
  <c r="BH95"/>
  <c r="BG95"/>
  <c r="BF95"/>
  <c r="BE95"/>
  <c r="T95"/>
  <c r="R95"/>
  <c r="P95"/>
  <c r="BK95"/>
  <c r="J95"/>
  <c r="BI93"/>
  <c r="BH93"/>
  <c r="BG93"/>
  <c r="BF93"/>
  <c r="BE93"/>
  <c r="T93"/>
  <c r="R93"/>
  <c r="P93"/>
  <c r="BK93"/>
  <c r="J93"/>
  <c r="BI91"/>
  <c r="BH91"/>
  <c r="BG91"/>
  <c r="BF91"/>
  <c r="BE91"/>
  <c r="T91"/>
  <c r="R91"/>
  <c r="P91"/>
  <c r="BK91"/>
  <c r="J91"/>
  <c r="BI89"/>
  <c r="BH89"/>
  <c r="BG89"/>
  <c r="BF89"/>
  <c r="BE89"/>
  <c r="T89"/>
  <c r="R89"/>
  <c r="P89"/>
  <c r="BK89"/>
  <c r="J89"/>
  <c r="BI87"/>
  <c r="BH87"/>
  <c r="BG87"/>
  <c r="BF87"/>
  <c r="BE87"/>
  <c r="T87"/>
  <c r="R87"/>
  <c r="P87"/>
  <c r="BK87"/>
  <c r="J87"/>
  <c r="BI85"/>
  <c r="BH85"/>
  <c r="BG85"/>
  <c r="BF85"/>
  <c r="BE85"/>
  <c r="T85"/>
  <c r="R85"/>
  <c r="P85"/>
  <c r="BK85"/>
  <c r="J85"/>
  <c r="BI83"/>
  <c r="BH83"/>
  <c r="BG83"/>
  <c r="BF83"/>
  <c r="BE83"/>
  <c r="T83"/>
  <c r="R83"/>
  <c r="P83"/>
  <c r="BK83"/>
  <c r="J83"/>
  <c r="BI81"/>
  <c r="BH81"/>
  <c r="BG81"/>
  <c r="BF81"/>
  <c r="BE81"/>
  <c r="T81"/>
  <c r="R81"/>
  <c r="P81"/>
  <c r="BK81"/>
  <c r="J81"/>
  <c r="BI79"/>
  <c r="F34" s="1"/>
  <c r="BD57" i="1" s="1"/>
  <c r="BH79" i="7"/>
  <c r="F33" s="1"/>
  <c r="BC57" i="1" s="1"/>
  <c r="BG79" i="7"/>
  <c r="F32" s="1"/>
  <c r="BB57" i="1" s="1"/>
  <c r="BF79" i="7"/>
  <c r="F31" s="1"/>
  <c r="BA57" i="1" s="1"/>
  <c r="BE79" i="7"/>
  <c r="F30" s="1"/>
  <c r="AZ57" i="1" s="1"/>
  <c r="T79" i="7"/>
  <c r="T78" s="1"/>
  <c r="T77" s="1"/>
  <c r="R79"/>
  <c r="R78" s="1"/>
  <c r="R77" s="1"/>
  <c r="P79"/>
  <c r="P78" s="1"/>
  <c r="P77" s="1"/>
  <c r="AU57" i="1" s="1"/>
  <c r="BK79" i="7"/>
  <c r="BK78" s="1"/>
  <c r="J79"/>
  <c r="J73"/>
  <c r="J71"/>
  <c r="F71"/>
  <c r="E69"/>
  <c r="F51"/>
  <c r="F49"/>
  <c r="E47"/>
  <c r="J21"/>
  <c r="E21"/>
  <c r="J51" s="1"/>
  <c r="J20"/>
  <c r="J18"/>
  <c r="E18"/>
  <c r="F74" s="1"/>
  <c r="J17"/>
  <c r="J15"/>
  <c r="E15"/>
  <c r="F73" s="1"/>
  <c r="J14"/>
  <c r="J12"/>
  <c r="J49" s="1"/>
  <c r="E7"/>
  <c r="E67" s="1"/>
  <c r="AY56" i="1"/>
  <c r="AX56"/>
  <c r="BI289" i="6"/>
  <c r="BH289"/>
  <c r="BG289"/>
  <c r="BF289"/>
  <c r="T289"/>
  <c r="T288" s="1"/>
  <c r="R289"/>
  <c r="R288" s="1"/>
  <c r="P289"/>
  <c r="P288" s="1"/>
  <c r="BK289"/>
  <c r="BK288" s="1"/>
  <c r="J288" s="1"/>
  <c r="J65" s="1"/>
  <c r="J289"/>
  <c r="BE289" s="1"/>
  <c r="BI286"/>
  <c r="BH286"/>
  <c r="BG286"/>
  <c r="BF286"/>
  <c r="BE286"/>
  <c r="T286"/>
  <c r="R286"/>
  <c r="P286"/>
  <c r="BK286"/>
  <c r="J286"/>
  <c r="BI284"/>
  <c r="BH284"/>
  <c r="BG284"/>
  <c r="BF284"/>
  <c r="BE284"/>
  <c r="T284"/>
  <c r="R284"/>
  <c r="P284"/>
  <c r="BK284"/>
  <c r="J284"/>
  <c r="BI281"/>
  <c r="BH281"/>
  <c r="BG281"/>
  <c r="BF281"/>
  <c r="BE281"/>
  <c r="T281"/>
  <c r="R281"/>
  <c r="P281"/>
  <c r="BK281"/>
  <c r="J281"/>
  <c r="BI278"/>
  <c r="BH278"/>
  <c r="BG278"/>
  <c r="BF278"/>
  <c r="BE278"/>
  <c r="T278"/>
  <c r="T277" s="1"/>
  <c r="R278"/>
  <c r="R277" s="1"/>
  <c r="P278"/>
  <c r="P277" s="1"/>
  <c r="BK278"/>
  <c r="BK277" s="1"/>
  <c r="J277" s="1"/>
  <c r="J64" s="1"/>
  <c r="J278"/>
  <c r="BI275"/>
  <c r="BH275"/>
  <c r="BG275"/>
  <c r="BF275"/>
  <c r="T275"/>
  <c r="T274" s="1"/>
  <c r="R275"/>
  <c r="R274" s="1"/>
  <c r="P275"/>
  <c r="P274" s="1"/>
  <c r="BK275"/>
  <c r="BK274" s="1"/>
  <c r="J274" s="1"/>
  <c r="J63" s="1"/>
  <c r="J275"/>
  <c r="BE275" s="1"/>
  <c r="BI272"/>
  <c r="BH272"/>
  <c r="BG272"/>
  <c r="BF272"/>
  <c r="BE272"/>
  <c r="T272"/>
  <c r="R272"/>
  <c r="P272"/>
  <c r="BK272"/>
  <c r="J272"/>
  <c r="BI270"/>
  <c r="BH270"/>
  <c r="BG270"/>
  <c r="BF270"/>
  <c r="BE270"/>
  <c r="T270"/>
  <c r="R270"/>
  <c r="P270"/>
  <c r="BK270"/>
  <c r="J270"/>
  <c r="BI268"/>
  <c r="BH268"/>
  <c r="BG268"/>
  <c r="BF268"/>
  <c r="BE268"/>
  <c r="T268"/>
  <c r="R268"/>
  <c r="P268"/>
  <c r="BK268"/>
  <c r="J268"/>
  <c r="BI266"/>
  <c r="BH266"/>
  <c r="BG266"/>
  <c r="BF266"/>
  <c r="BE266"/>
  <c r="T266"/>
  <c r="R266"/>
  <c r="P266"/>
  <c r="BK266"/>
  <c r="J266"/>
  <c r="BI264"/>
  <c r="BH264"/>
  <c r="BG264"/>
  <c r="BF264"/>
  <c r="BE264"/>
  <c r="T264"/>
  <c r="R264"/>
  <c r="P264"/>
  <c r="BK264"/>
  <c r="J264"/>
  <c r="BI262"/>
  <c r="BH262"/>
  <c r="BG262"/>
  <c r="BF262"/>
  <c r="BE262"/>
  <c r="T262"/>
  <c r="R262"/>
  <c r="P262"/>
  <c r="BK262"/>
  <c r="J262"/>
  <c r="BI260"/>
  <c r="BH260"/>
  <c r="BG260"/>
  <c r="BF260"/>
  <c r="BE260"/>
  <c r="T260"/>
  <c r="R260"/>
  <c r="P260"/>
  <c r="BK260"/>
  <c r="J260"/>
  <c r="BI258"/>
  <c r="BH258"/>
  <c r="BG258"/>
  <c r="BF258"/>
  <c r="BE258"/>
  <c r="T258"/>
  <c r="R258"/>
  <c r="P258"/>
  <c r="BK258"/>
  <c r="J258"/>
  <c r="BI256"/>
  <c r="BH256"/>
  <c r="BG256"/>
  <c r="BF256"/>
  <c r="BE256"/>
  <c r="T256"/>
  <c r="R256"/>
  <c r="P256"/>
  <c r="BK256"/>
  <c r="J256"/>
  <c r="BI253"/>
  <c r="BH253"/>
  <c r="BG253"/>
  <c r="BF253"/>
  <c r="BE253"/>
  <c r="T253"/>
  <c r="R253"/>
  <c r="P253"/>
  <c r="BK253"/>
  <c r="J253"/>
  <c r="BI251"/>
  <c r="BH251"/>
  <c r="BG251"/>
  <c r="BF251"/>
  <c r="BE251"/>
  <c r="T251"/>
  <c r="R251"/>
  <c r="P251"/>
  <c r="BK251"/>
  <c r="J251"/>
  <c r="BI249"/>
  <c r="BH249"/>
  <c r="BG249"/>
  <c r="BF249"/>
  <c r="BE249"/>
  <c r="T249"/>
  <c r="R249"/>
  <c r="P249"/>
  <c r="BK249"/>
  <c r="J249"/>
  <c r="BI246"/>
  <c r="BH246"/>
  <c r="BG246"/>
  <c r="BF246"/>
  <c r="BE246"/>
  <c r="T246"/>
  <c r="R246"/>
  <c r="P246"/>
  <c r="BK246"/>
  <c r="J246"/>
  <c r="BI244"/>
  <c r="BH244"/>
  <c r="BG244"/>
  <c r="BF244"/>
  <c r="BE244"/>
  <c r="T244"/>
  <c r="R244"/>
  <c r="P244"/>
  <c r="BK244"/>
  <c r="J244"/>
  <c r="BI241"/>
  <c r="BH241"/>
  <c r="BG241"/>
  <c r="BF241"/>
  <c r="BE241"/>
  <c r="T241"/>
  <c r="R241"/>
  <c r="P241"/>
  <c r="BK241"/>
  <c r="J241"/>
  <c r="BI239"/>
  <c r="BH239"/>
  <c r="BG239"/>
  <c r="BF239"/>
  <c r="BE239"/>
  <c r="T239"/>
  <c r="R239"/>
  <c r="P239"/>
  <c r="BK239"/>
  <c r="J239"/>
  <c r="BI237"/>
  <c r="BH237"/>
  <c r="BG237"/>
  <c r="BF237"/>
  <c r="BE237"/>
  <c r="T237"/>
  <c r="R237"/>
  <c r="P237"/>
  <c r="BK237"/>
  <c r="J237"/>
  <c r="BI235"/>
  <c r="BH235"/>
  <c r="BG235"/>
  <c r="BF235"/>
  <c r="BE235"/>
  <c r="T235"/>
  <c r="R235"/>
  <c r="P235"/>
  <c r="BK235"/>
  <c r="J235"/>
  <c r="BI232"/>
  <c r="BH232"/>
  <c r="BG232"/>
  <c r="BF232"/>
  <c r="BE232"/>
  <c r="T232"/>
  <c r="R232"/>
  <c r="P232"/>
  <c r="BK232"/>
  <c r="J232"/>
  <c r="BI230"/>
  <c r="BH230"/>
  <c r="BG230"/>
  <c r="BF230"/>
  <c r="BE230"/>
  <c r="T230"/>
  <c r="R230"/>
  <c r="P230"/>
  <c r="BK230"/>
  <c r="J230"/>
  <c r="BI228"/>
  <c r="BH228"/>
  <c r="BG228"/>
  <c r="BF228"/>
  <c r="BE228"/>
  <c r="T228"/>
  <c r="R228"/>
  <c r="P228"/>
  <c r="BK228"/>
  <c r="J228"/>
  <c r="BI225"/>
  <c r="BH225"/>
  <c r="BG225"/>
  <c r="BF225"/>
  <c r="BE225"/>
  <c r="T225"/>
  <c r="R225"/>
  <c r="P225"/>
  <c r="BK225"/>
  <c r="J225"/>
  <c r="BI223"/>
  <c r="BH223"/>
  <c r="BG223"/>
  <c r="BF223"/>
  <c r="BE223"/>
  <c r="T223"/>
  <c r="R223"/>
  <c r="P223"/>
  <c r="BK223"/>
  <c r="J223"/>
  <c r="BI221"/>
  <c r="BH221"/>
  <c r="BG221"/>
  <c r="BF221"/>
  <c r="BE221"/>
  <c r="T221"/>
  <c r="R221"/>
  <c r="P221"/>
  <c r="BK221"/>
  <c r="J221"/>
  <c r="BI219"/>
  <c r="BH219"/>
  <c r="BG219"/>
  <c r="BF219"/>
  <c r="BE219"/>
  <c r="T219"/>
  <c r="R219"/>
  <c r="P219"/>
  <c r="BK219"/>
  <c r="J219"/>
  <c r="BI217"/>
  <c r="BH217"/>
  <c r="BG217"/>
  <c r="BF217"/>
  <c r="BE217"/>
  <c r="T217"/>
  <c r="R217"/>
  <c r="P217"/>
  <c r="BK217"/>
  <c r="J217"/>
  <c r="BI215"/>
  <c r="BH215"/>
  <c r="BG215"/>
  <c r="BF215"/>
  <c r="BE215"/>
  <c r="T215"/>
  <c r="R215"/>
  <c r="P215"/>
  <c r="BK215"/>
  <c r="J215"/>
  <c r="BI213"/>
  <c r="BH213"/>
  <c r="BG213"/>
  <c r="BF213"/>
  <c r="BE213"/>
  <c r="T213"/>
  <c r="R213"/>
  <c r="P213"/>
  <c r="BK213"/>
  <c r="J213"/>
  <c r="BI211"/>
  <c r="BH211"/>
  <c r="BG211"/>
  <c r="BF211"/>
  <c r="BE211"/>
  <c r="T211"/>
  <c r="R211"/>
  <c r="P211"/>
  <c r="BK211"/>
  <c r="J211"/>
  <c r="BI209"/>
  <c r="BH209"/>
  <c r="BG209"/>
  <c r="BF209"/>
  <c r="BE209"/>
  <c r="T209"/>
  <c r="R209"/>
  <c r="P209"/>
  <c r="BK209"/>
  <c r="J209"/>
  <c r="BI207"/>
  <c r="BH207"/>
  <c r="BG207"/>
  <c r="BF207"/>
  <c r="BE207"/>
  <c r="T207"/>
  <c r="R207"/>
  <c r="P207"/>
  <c r="BK207"/>
  <c r="J207"/>
  <c r="BI205"/>
  <c r="BH205"/>
  <c r="BG205"/>
  <c r="BF205"/>
  <c r="BE205"/>
  <c r="T205"/>
  <c r="R205"/>
  <c r="P205"/>
  <c r="BK205"/>
  <c r="J205"/>
  <c r="BI203"/>
  <c r="BH203"/>
  <c r="BG203"/>
  <c r="BF203"/>
  <c r="BE203"/>
  <c r="T203"/>
  <c r="R203"/>
  <c r="P203"/>
  <c r="BK203"/>
  <c r="J203"/>
  <c r="BI201"/>
  <c r="BH201"/>
  <c r="BG201"/>
  <c r="BF201"/>
  <c r="BE201"/>
  <c r="T201"/>
  <c r="R201"/>
  <c r="P201"/>
  <c r="BK201"/>
  <c r="J201"/>
  <c r="BI199"/>
  <c r="BH199"/>
  <c r="BG199"/>
  <c r="BF199"/>
  <c r="BE199"/>
  <c r="T199"/>
  <c r="R199"/>
  <c r="P199"/>
  <c r="BK199"/>
  <c r="J199"/>
  <c r="BI196"/>
  <c r="BH196"/>
  <c r="BG196"/>
  <c r="BF196"/>
  <c r="BE196"/>
  <c r="T196"/>
  <c r="R196"/>
  <c r="P196"/>
  <c r="BK196"/>
  <c r="J196"/>
  <c r="BI194"/>
  <c r="BH194"/>
  <c r="BG194"/>
  <c r="BF194"/>
  <c r="BE194"/>
  <c r="T194"/>
  <c r="R194"/>
  <c r="P194"/>
  <c r="BK194"/>
  <c r="J194"/>
  <c r="BI192"/>
  <c r="BH192"/>
  <c r="BG192"/>
  <c r="BF192"/>
  <c r="BE192"/>
  <c r="T192"/>
  <c r="R192"/>
  <c r="P192"/>
  <c r="BK192"/>
  <c r="J192"/>
  <c r="BI189"/>
  <c r="BH189"/>
  <c r="BG189"/>
  <c r="BF189"/>
  <c r="BE189"/>
  <c r="T189"/>
  <c r="R189"/>
  <c r="P189"/>
  <c r="BK189"/>
  <c r="J189"/>
  <c r="BI187"/>
  <c r="BH187"/>
  <c r="BG187"/>
  <c r="BF187"/>
  <c r="BE187"/>
  <c r="T187"/>
  <c r="R187"/>
  <c r="P187"/>
  <c r="BK187"/>
  <c r="J187"/>
  <c r="BI185"/>
  <c r="BH185"/>
  <c r="BG185"/>
  <c r="BF185"/>
  <c r="BE185"/>
  <c r="T185"/>
  <c r="R185"/>
  <c r="P185"/>
  <c r="BK185"/>
  <c r="J185"/>
  <c r="BI183"/>
  <c r="BH183"/>
  <c r="BG183"/>
  <c r="BF183"/>
  <c r="BE183"/>
  <c r="T183"/>
  <c r="R183"/>
  <c r="P183"/>
  <c r="BK183"/>
  <c r="J183"/>
  <c r="BI181"/>
  <c r="BH181"/>
  <c r="BG181"/>
  <c r="BF181"/>
  <c r="BE181"/>
  <c r="T181"/>
  <c r="R181"/>
  <c r="P181"/>
  <c r="BK181"/>
  <c r="J181"/>
  <c r="BI179"/>
  <c r="BH179"/>
  <c r="BG179"/>
  <c r="BF179"/>
  <c r="BE179"/>
  <c r="T179"/>
  <c r="R179"/>
  <c r="P179"/>
  <c r="BK179"/>
  <c r="J179"/>
  <c r="BI177"/>
  <c r="BH177"/>
  <c r="BG177"/>
  <c r="BF177"/>
  <c r="BE177"/>
  <c r="T177"/>
  <c r="T176" s="1"/>
  <c r="R177"/>
  <c r="R176" s="1"/>
  <c r="P177"/>
  <c r="P176" s="1"/>
  <c r="BK177"/>
  <c r="BK176" s="1"/>
  <c r="J176" s="1"/>
  <c r="J62" s="1"/>
  <c r="J177"/>
  <c r="BI174"/>
  <c r="BH174"/>
  <c r="BG174"/>
  <c r="BF174"/>
  <c r="T174"/>
  <c r="T173" s="1"/>
  <c r="R174"/>
  <c r="R173" s="1"/>
  <c r="P174"/>
  <c r="P173" s="1"/>
  <c r="BK174"/>
  <c r="BK173" s="1"/>
  <c r="J173" s="1"/>
  <c r="J61" s="1"/>
  <c r="J174"/>
  <c r="BE174" s="1"/>
  <c r="BI171"/>
  <c r="BH171"/>
  <c r="BG171"/>
  <c r="BF171"/>
  <c r="BE171"/>
  <c r="T171"/>
  <c r="T170" s="1"/>
  <c r="R171"/>
  <c r="R170" s="1"/>
  <c r="P171"/>
  <c r="P170" s="1"/>
  <c r="BK171"/>
  <c r="BK170" s="1"/>
  <c r="J170" s="1"/>
  <c r="J60" s="1"/>
  <c r="J17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3"/>
  <c r="BH163"/>
  <c r="BG163"/>
  <c r="BF163"/>
  <c r="T163"/>
  <c r="R163"/>
  <c r="P163"/>
  <c r="BK163"/>
  <c r="J163"/>
  <c r="BE163" s="1"/>
  <c r="BI161"/>
  <c r="BH161"/>
  <c r="BG161"/>
  <c r="BF161"/>
  <c r="T161"/>
  <c r="T160" s="1"/>
  <c r="R161"/>
  <c r="R160" s="1"/>
  <c r="P161"/>
  <c r="P160" s="1"/>
  <c r="BK161"/>
  <c r="BK160" s="1"/>
  <c r="J160" s="1"/>
  <c r="J59" s="1"/>
  <c r="J161"/>
  <c r="BE161" s="1"/>
  <c r="BI158"/>
  <c r="BH158"/>
  <c r="BG158"/>
  <c r="BF158"/>
  <c r="BE158"/>
  <c r="T158"/>
  <c r="R158"/>
  <c r="P158"/>
  <c r="BK158"/>
  <c r="J158"/>
  <c r="BI156"/>
  <c r="BH156"/>
  <c r="BG156"/>
  <c r="BF156"/>
  <c r="BE156"/>
  <c r="T156"/>
  <c r="R156"/>
  <c r="P156"/>
  <c r="BK156"/>
  <c r="J156"/>
  <c r="BI154"/>
  <c r="BH154"/>
  <c r="BG154"/>
  <c r="BF154"/>
  <c r="BE154"/>
  <c r="T154"/>
  <c r="R154"/>
  <c r="P154"/>
  <c r="BK154"/>
  <c r="J154"/>
  <c r="BI148"/>
  <c r="BH148"/>
  <c r="BG148"/>
  <c r="BF148"/>
  <c r="BE148"/>
  <c r="T148"/>
  <c r="R148"/>
  <c r="P148"/>
  <c r="BK148"/>
  <c r="J148"/>
  <c r="BI146"/>
  <c r="BH146"/>
  <c r="BG146"/>
  <c r="BF146"/>
  <c r="BE146"/>
  <c r="T146"/>
  <c r="R146"/>
  <c r="P146"/>
  <c r="BK146"/>
  <c r="J146"/>
  <c r="BI144"/>
  <c r="BH144"/>
  <c r="BG144"/>
  <c r="BF144"/>
  <c r="BE144"/>
  <c r="T144"/>
  <c r="R144"/>
  <c r="P144"/>
  <c r="BK144"/>
  <c r="J144"/>
  <c r="BI141"/>
  <c r="BH141"/>
  <c r="BG141"/>
  <c r="BF141"/>
  <c r="BE141"/>
  <c r="T141"/>
  <c r="R141"/>
  <c r="P141"/>
  <c r="BK141"/>
  <c r="J141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33"/>
  <c r="BH133"/>
  <c r="BG133"/>
  <c r="BF133"/>
  <c r="BE133"/>
  <c r="T133"/>
  <c r="R133"/>
  <c r="P133"/>
  <c r="BK133"/>
  <c r="J133"/>
  <c r="BI130"/>
  <c r="BH130"/>
  <c r="BG130"/>
  <c r="BF130"/>
  <c r="BE130"/>
  <c r="T130"/>
  <c r="R130"/>
  <c r="P130"/>
  <c r="BK130"/>
  <c r="J130"/>
  <c r="BI119"/>
  <c r="BH119"/>
  <c r="BG119"/>
  <c r="BF119"/>
  <c r="BE119"/>
  <c r="T119"/>
  <c r="R119"/>
  <c r="P119"/>
  <c r="BK119"/>
  <c r="J119"/>
  <c r="BI116"/>
  <c r="BH116"/>
  <c r="BG116"/>
  <c r="BF116"/>
  <c r="BE116"/>
  <c r="T116"/>
  <c r="R116"/>
  <c r="P116"/>
  <c r="BK116"/>
  <c r="J116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10"/>
  <c r="BH110"/>
  <c r="BG110"/>
  <c r="BF110"/>
  <c r="BE110"/>
  <c r="T110"/>
  <c r="R110"/>
  <c r="P110"/>
  <c r="BK110"/>
  <c r="J110"/>
  <c r="BI108"/>
  <c r="BH108"/>
  <c r="BG108"/>
  <c r="BF108"/>
  <c r="BE108"/>
  <c r="T108"/>
  <c r="R108"/>
  <c r="P108"/>
  <c r="BK108"/>
  <c r="J108"/>
  <c r="BI106"/>
  <c r="BH106"/>
  <c r="BG106"/>
  <c r="BF106"/>
  <c r="BE106"/>
  <c r="T106"/>
  <c r="R106"/>
  <c r="P106"/>
  <c r="BK106"/>
  <c r="J106"/>
  <c r="BI104"/>
  <c r="BH104"/>
  <c r="BG104"/>
  <c r="BF104"/>
  <c r="BE104"/>
  <c r="T104"/>
  <c r="R104"/>
  <c r="P104"/>
  <c r="BK104"/>
  <c r="J104"/>
  <c r="BI102"/>
  <c r="BH102"/>
  <c r="BG102"/>
  <c r="BF102"/>
  <c r="BE102"/>
  <c r="T102"/>
  <c r="R102"/>
  <c r="P102"/>
  <c r="BK102"/>
  <c r="J102"/>
  <c r="BI99"/>
  <c r="BH99"/>
  <c r="BG99"/>
  <c r="BF99"/>
  <c r="BE99"/>
  <c r="T99"/>
  <c r="R99"/>
  <c r="P99"/>
  <c r="BK99"/>
  <c r="J99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1"/>
  <c r="BH91"/>
  <c r="BG91"/>
  <c r="BF91"/>
  <c r="BE91"/>
  <c r="T91"/>
  <c r="R91"/>
  <c r="P91"/>
  <c r="BK91"/>
  <c r="J91"/>
  <c r="BI88"/>
  <c r="F34" s="1"/>
  <c r="BD56" i="1" s="1"/>
  <c r="BH88" i="6"/>
  <c r="F33" s="1"/>
  <c r="BC56" i="1" s="1"/>
  <c r="BG88" i="6"/>
  <c r="F32" s="1"/>
  <c r="BB56" i="1" s="1"/>
  <c r="BF88" i="6"/>
  <c r="J31" s="1"/>
  <c r="AW56" i="1" s="1"/>
  <c r="BE88" i="6"/>
  <c r="J30" s="1"/>
  <c r="AV56" i="1" s="1"/>
  <c r="T88" i="6"/>
  <c r="T87" s="1"/>
  <c r="T86" s="1"/>
  <c r="T85" s="1"/>
  <c r="R88"/>
  <c r="R87" s="1"/>
  <c r="R86" s="1"/>
  <c r="R85" s="1"/>
  <c r="P88"/>
  <c r="P87" s="1"/>
  <c r="P86" s="1"/>
  <c r="P85" s="1"/>
  <c r="AU56" i="1" s="1"/>
  <c r="BK88" i="6"/>
  <c r="BK87" s="1"/>
  <c r="J88"/>
  <c r="F82"/>
  <c r="F79"/>
  <c r="E77"/>
  <c r="E75"/>
  <c r="F49"/>
  <c r="E47"/>
  <c r="J21"/>
  <c r="E21"/>
  <c r="J81" s="1"/>
  <c r="J20"/>
  <c r="J18"/>
  <c r="E18"/>
  <c r="F52" s="1"/>
  <c r="J17"/>
  <c r="J15"/>
  <c r="E15"/>
  <c r="F51" s="1"/>
  <c r="J14"/>
  <c r="J12"/>
  <c r="J79" s="1"/>
  <c r="E7"/>
  <c r="E45" s="1"/>
  <c r="BK390" i="5"/>
  <c r="J390" s="1"/>
  <c r="J68" s="1"/>
  <c r="BK387"/>
  <c r="J387" s="1"/>
  <c r="J66" s="1"/>
  <c r="BK371"/>
  <c r="J371" s="1"/>
  <c r="J64" s="1"/>
  <c r="AY55" i="1"/>
  <c r="AX55"/>
  <c r="BI395" i="5"/>
  <c r="BH395"/>
  <c r="BG395"/>
  <c r="BF395"/>
  <c r="T395"/>
  <c r="R395"/>
  <c r="P395"/>
  <c r="BK395"/>
  <c r="J395"/>
  <c r="BE395" s="1"/>
  <c r="BI393"/>
  <c r="BH393"/>
  <c r="BG393"/>
  <c r="BF393"/>
  <c r="T393"/>
  <c r="R393"/>
  <c r="P393"/>
  <c r="BK393"/>
  <c r="J393"/>
  <c r="BE393" s="1"/>
  <c r="BI391"/>
  <c r="BH391"/>
  <c r="BG391"/>
  <c r="BF391"/>
  <c r="T391"/>
  <c r="T390" s="1"/>
  <c r="T389" s="1"/>
  <c r="R391"/>
  <c r="R390" s="1"/>
  <c r="R389" s="1"/>
  <c r="P391"/>
  <c r="P390" s="1"/>
  <c r="P389" s="1"/>
  <c r="BK391"/>
  <c r="J391"/>
  <c r="BE391" s="1"/>
  <c r="BI388"/>
  <c r="BH388"/>
  <c r="BG388"/>
  <c r="BF388"/>
  <c r="T388"/>
  <c r="T387" s="1"/>
  <c r="R388"/>
  <c r="R387" s="1"/>
  <c r="P388"/>
  <c r="P387" s="1"/>
  <c r="BK388"/>
  <c r="J388"/>
  <c r="BE388" s="1"/>
  <c r="BI385"/>
  <c r="BH385"/>
  <c r="BG385"/>
  <c r="BF385"/>
  <c r="BE385"/>
  <c r="T385"/>
  <c r="R385"/>
  <c r="P385"/>
  <c r="BK385"/>
  <c r="J385"/>
  <c r="BI383"/>
  <c r="BH383"/>
  <c r="BG383"/>
  <c r="BF383"/>
  <c r="BE383"/>
  <c r="T383"/>
  <c r="R383"/>
  <c r="P383"/>
  <c r="BK383"/>
  <c r="J383"/>
  <c r="BI381"/>
  <c r="BH381"/>
  <c r="BG381"/>
  <c r="BF381"/>
  <c r="BE381"/>
  <c r="T381"/>
  <c r="R381"/>
  <c r="P381"/>
  <c r="BK381"/>
  <c r="J381"/>
  <c r="BI378"/>
  <c r="BH378"/>
  <c r="BG378"/>
  <c r="BF378"/>
  <c r="BE378"/>
  <c r="T378"/>
  <c r="R378"/>
  <c r="P378"/>
  <c r="BK378"/>
  <c r="J378"/>
  <c r="BI375"/>
  <c r="BH375"/>
  <c r="BG375"/>
  <c r="BF375"/>
  <c r="BE375"/>
  <c r="T375"/>
  <c r="T374" s="1"/>
  <c r="R375"/>
  <c r="R374" s="1"/>
  <c r="P375"/>
  <c r="P374" s="1"/>
  <c r="BK375"/>
  <c r="BK374" s="1"/>
  <c r="J374" s="1"/>
  <c r="J65" s="1"/>
  <c r="J375"/>
  <c r="BI372"/>
  <c r="BH372"/>
  <c r="BG372"/>
  <c r="BF372"/>
  <c r="T372"/>
  <c r="T371" s="1"/>
  <c r="R372"/>
  <c r="R371" s="1"/>
  <c r="P372"/>
  <c r="P371" s="1"/>
  <c r="BK372"/>
  <c r="J372"/>
  <c r="BE372" s="1"/>
  <c r="BI369"/>
  <c r="BH369"/>
  <c r="BG369"/>
  <c r="BF369"/>
  <c r="BE369"/>
  <c r="T369"/>
  <c r="R369"/>
  <c r="P369"/>
  <c r="BK369"/>
  <c r="J369"/>
  <c r="BI367"/>
  <c r="BH367"/>
  <c r="BG367"/>
  <c r="BF367"/>
  <c r="BE367"/>
  <c r="T367"/>
  <c r="R367"/>
  <c r="P367"/>
  <c r="BK367"/>
  <c r="J367"/>
  <c r="BI365"/>
  <c r="BH365"/>
  <c r="BG365"/>
  <c r="BF365"/>
  <c r="BE365"/>
  <c r="T365"/>
  <c r="R365"/>
  <c r="P365"/>
  <c r="BK365"/>
  <c r="J365"/>
  <c r="BI363"/>
  <c r="BH363"/>
  <c r="BG363"/>
  <c r="BF363"/>
  <c r="BE363"/>
  <c r="T363"/>
  <c r="R363"/>
  <c r="P363"/>
  <c r="BK363"/>
  <c r="J363"/>
  <c r="BI361"/>
  <c r="BH361"/>
  <c r="BG361"/>
  <c r="BF361"/>
  <c r="BE361"/>
  <c r="T361"/>
  <c r="R361"/>
  <c r="P361"/>
  <c r="BK361"/>
  <c r="J361"/>
  <c r="BI359"/>
  <c r="BH359"/>
  <c r="BG359"/>
  <c r="BF359"/>
  <c r="BE359"/>
  <c r="T359"/>
  <c r="R359"/>
  <c r="P359"/>
  <c r="BK359"/>
  <c r="J359"/>
  <c r="BI357"/>
  <c r="BH357"/>
  <c r="BG357"/>
  <c r="BF357"/>
  <c r="BE357"/>
  <c r="T357"/>
  <c r="R357"/>
  <c r="P357"/>
  <c r="BK357"/>
  <c r="J357"/>
  <c r="BI355"/>
  <c r="BH355"/>
  <c r="BG355"/>
  <c r="BF355"/>
  <c r="BE355"/>
  <c r="T355"/>
  <c r="R355"/>
  <c r="P355"/>
  <c r="BK355"/>
  <c r="J355"/>
  <c r="BI353"/>
  <c r="BH353"/>
  <c r="BG353"/>
  <c r="BF353"/>
  <c r="BE353"/>
  <c r="T353"/>
  <c r="R353"/>
  <c r="P353"/>
  <c r="BK353"/>
  <c r="J353"/>
  <c r="BI351"/>
  <c r="BH351"/>
  <c r="BG351"/>
  <c r="BF351"/>
  <c r="BE351"/>
  <c r="T351"/>
  <c r="R351"/>
  <c r="P351"/>
  <c r="BK351"/>
  <c r="J351"/>
  <c r="BI349"/>
  <c r="BH349"/>
  <c r="BG349"/>
  <c r="BF349"/>
  <c r="BE349"/>
  <c r="T349"/>
  <c r="R349"/>
  <c r="P349"/>
  <c r="BK349"/>
  <c r="J349"/>
  <c r="BI347"/>
  <c r="BH347"/>
  <c r="BG347"/>
  <c r="BF347"/>
  <c r="BE347"/>
  <c r="T347"/>
  <c r="R347"/>
  <c r="P347"/>
  <c r="BK347"/>
  <c r="J347"/>
  <c r="BI345"/>
  <c r="BH345"/>
  <c r="BG345"/>
  <c r="BF345"/>
  <c r="BE345"/>
  <c r="T345"/>
  <c r="R345"/>
  <c r="P345"/>
  <c r="BK345"/>
  <c r="J345"/>
  <c r="BI343"/>
  <c r="BH343"/>
  <c r="BG343"/>
  <c r="BF343"/>
  <c r="BE343"/>
  <c r="T343"/>
  <c r="R343"/>
  <c r="P343"/>
  <c r="BK343"/>
  <c r="J343"/>
  <c r="BI341"/>
  <c r="BH341"/>
  <c r="BG341"/>
  <c r="BF341"/>
  <c r="BE341"/>
  <c r="T341"/>
  <c r="R341"/>
  <c r="P341"/>
  <c r="BK341"/>
  <c r="J341"/>
  <c r="BI338"/>
  <c r="BH338"/>
  <c r="BG338"/>
  <c r="BF338"/>
  <c r="BE338"/>
  <c r="T338"/>
  <c r="R338"/>
  <c r="P338"/>
  <c r="BK338"/>
  <c r="J338"/>
  <c r="BI336"/>
  <c r="BH336"/>
  <c r="BG336"/>
  <c r="BF336"/>
  <c r="BE336"/>
  <c r="T336"/>
  <c r="R336"/>
  <c r="P336"/>
  <c r="BK336"/>
  <c r="J336"/>
  <c r="BI333"/>
  <c r="BH333"/>
  <c r="BG333"/>
  <c r="BF333"/>
  <c r="BE333"/>
  <c r="T333"/>
  <c r="R333"/>
  <c r="P333"/>
  <c r="BK333"/>
  <c r="J333"/>
  <c r="BI331"/>
  <c r="BH331"/>
  <c r="BG331"/>
  <c r="BF331"/>
  <c r="BE331"/>
  <c r="T331"/>
  <c r="R331"/>
  <c r="P331"/>
  <c r="BK331"/>
  <c r="J331"/>
  <c r="BI329"/>
  <c r="BH329"/>
  <c r="BG329"/>
  <c r="BF329"/>
  <c r="BE329"/>
  <c r="T329"/>
  <c r="R329"/>
  <c r="P329"/>
  <c r="BK329"/>
  <c r="J329"/>
  <c r="BI327"/>
  <c r="BH327"/>
  <c r="BG327"/>
  <c r="BF327"/>
  <c r="BE327"/>
  <c r="T327"/>
  <c r="R327"/>
  <c r="P327"/>
  <c r="BK327"/>
  <c r="J327"/>
  <c r="BI324"/>
  <c r="BH324"/>
  <c r="BG324"/>
  <c r="BF324"/>
  <c r="BE324"/>
  <c r="T324"/>
  <c r="R324"/>
  <c r="P324"/>
  <c r="BK324"/>
  <c r="J324"/>
  <c r="BI322"/>
  <c r="BH322"/>
  <c r="BG322"/>
  <c r="BF322"/>
  <c r="BE322"/>
  <c r="T322"/>
  <c r="R322"/>
  <c r="P322"/>
  <c r="BK322"/>
  <c r="J322"/>
  <c r="BI320"/>
  <c r="BH320"/>
  <c r="BG320"/>
  <c r="BF320"/>
  <c r="BE320"/>
  <c r="T320"/>
  <c r="R320"/>
  <c r="P320"/>
  <c r="BK320"/>
  <c r="J320"/>
  <c r="BI318"/>
  <c r="BH318"/>
  <c r="BG318"/>
  <c r="BF318"/>
  <c r="BE318"/>
  <c r="T318"/>
  <c r="R318"/>
  <c r="P318"/>
  <c r="BK318"/>
  <c r="J318"/>
  <c r="BI315"/>
  <c r="BH315"/>
  <c r="BG315"/>
  <c r="BF315"/>
  <c r="BE315"/>
  <c r="T315"/>
  <c r="R315"/>
  <c r="P315"/>
  <c r="BK315"/>
  <c r="J315"/>
  <c r="BI313"/>
  <c r="BH313"/>
  <c r="BG313"/>
  <c r="BF313"/>
  <c r="BE313"/>
  <c r="T313"/>
  <c r="R313"/>
  <c r="P313"/>
  <c r="BK313"/>
  <c r="J313"/>
  <c r="BI311"/>
  <c r="BH311"/>
  <c r="BG311"/>
  <c r="BF311"/>
  <c r="BE311"/>
  <c r="T311"/>
  <c r="R311"/>
  <c r="P311"/>
  <c r="BK311"/>
  <c r="J311"/>
  <c r="BI309"/>
  <c r="BH309"/>
  <c r="BG309"/>
  <c r="BF309"/>
  <c r="BE309"/>
  <c r="T309"/>
  <c r="R309"/>
  <c r="P309"/>
  <c r="BK309"/>
  <c r="J309"/>
  <c r="BI307"/>
  <c r="BH307"/>
  <c r="BG307"/>
  <c r="BF307"/>
  <c r="BE307"/>
  <c r="T307"/>
  <c r="R307"/>
  <c r="P307"/>
  <c r="BK307"/>
  <c r="J307"/>
  <c r="BI305"/>
  <c r="BH305"/>
  <c r="BG305"/>
  <c r="BF305"/>
  <c r="BE305"/>
  <c r="T305"/>
  <c r="R305"/>
  <c r="P305"/>
  <c r="BK305"/>
  <c r="J305"/>
  <c r="BI303"/>
  <c r="BH303"/>
  <c r="BG303"/>
  <c r="BF303"/>
  <c r="BE303"/>
  <c r="T303"/>
  <c r="R303"/>
  <c r="P303"/>
  <c r="BK303"/>
  <c r="J303"/>
  <c r="BI301"/>
  <c r="BH301"/>
  <c r="BG301"/>
  <c r="BF301"/>
  <c r="BE301"/>
  <c r="T301"/>
  <c r="R301"/>
  <c r="P301"/>
  <c r="BK301"/>
  <c r="J301"/>
  <c r="BI298"/>
  <c r="BH298"/>
  <c r="BG298"/>
  <c r="BF298"/>
  <c r="BE298"/>
  <c r="T298"/>
  <c r="R298"/>
  <c r="P298"/>
  <c r="BK298"/>
  <c r="J298"/>
  <c r="BI296"/>
  <c r="BH296"/>
  <c r="BG296"/>
  <c r="BF296"/>
  <c r="BE296"/>
  <c r="T296"/>
  <c r="R296"/>
  <c r="P296"/>
  <c r="BK296"/>
  <c r="J296"/>
  <c r="BI294"/>
  <c r="BH294"/>
  <c r="BG294"/>
  <c r="BF294"/>
  <c r="BE294"/>
  <c r="T294"/>
  <c r="R294"/>
  <c r="P294"/>
  <c r="BK294"/>
  <c r="J294"/>
  <c r="BI291"/>
  <c r="BH291"/>
  <c r="BG291"/>
  <c r="BF291"/>
  <c r="BE291"/>
  <c r="T291"/>
  <c r="R291"/>
  <c r="P291"/>
  <c r="BK291"/>
  <c r="J291"/>
  <c r="BI289"/>
  <c r="BH289"/>
  <c r="BG289"/>
  <c r="BF289"/>
  <c r="BE289"/>
  <c r="T289"/>
  <c r="R289"/>
  <c r="P289"/>
  <c r="BK289"/>
  <c r="J289"/>
  <c r="BI287"/>
  <c r="BH287"/>
  <c r="BG287"/>
  <c r="BF287"/>
  <c r="BE287"/>
  <c r="T287"/>
  <c r="R287"/>
  <c r="P287"/>
  <c r="BK287"/>
  <c r="J287"/>
  <c r="BI285"/>
  <c r="BH285"/>
  <c r="BG285"/>
  <c r="BF285"/>
  <c r="BE285"/>
  <c r="T285"/>
  <c r="R285"/>
  <c r="P285"/>
  <c r="BK285"/>
  <c r="J285"/>
  <c r="BI283"/>
  <c r="BH283"/>
  <c r="BG283"/>
  <c r="BF283"/>
  <c r="BE283"/>
  <c r="T283"/>
  <c r="R283"/>
  <c r="P283"/>
  <c r="BK283"/>
  <c r="J283"/>
  <c r="BI281"/>
  <c r="BH281"/>
  <c r="BG281"/>
  <c r="BF281"/>
  <c r="BE281"/>
  <c r="T281"/>
  <c r="R281"/>
  <c r="P281"/>
  <c r="BK281"/>
  <c r="J281"/>
  <c r="BI279"/>
  <c r="BH279"/>
  <c r="BG279"/>
  <c r="BF279"/>
  <c r="BE279"/>
  <c r="T279"/>
  <c r="R279"/>
  <c r="P279"/>
  <c r="BK279"/>
  <c r="J279"/>
  <c r="BI277"/>
  <c r="BH277"/>
  <c r="BG277"/>
  <c r="BF277"/>
  <c r="BE277"/>
  <c r="T277"/>
  <c r="R277"/>
  <c r="P277"/>
  <c r="BK277"/>
  <c r="J277"/>
  <c r="BI275"/>
  <c r="BH275"/>
  <c r="BG275"/>
  <c r="BF275"/>
  <c r="BE275"/>
  <c r="T275"/>
  <c r="R275"/>
  <c r="P275"/>
  <c r="BK275"/>
  <c r="J275"/>
  <c r="BI273"/>
  <c r="BH273"/>
  <c r="BG273"/>
  <c r="BF273"/>
  <c r="BE273"/>
  <c r="T273"/>
  <c r="R273"/>
  <c r="P273"/>
  <c r="BK273"/>
  <c r="J273"/>
  <c r="BI271"/>
  <c r="BH271"/>
  <c r="BG271"/>
  <c r="BF271"/>
  <c r="BE271"/>
  <c r="T271"/>
  <c r="R271"/>
  <c r="P271"/>
  <c r="BK271"/>
  <c r="J271"/>
  <c r="BI269"/>
  <c r="BH269"/>
  <c r="BG269"/>
  <c r="BF269"/>
  <c r="BE269"/>
  <c r="T269"/>
  <c r="R269"/>
  <c r="P269"/>
  <c r="BK269"/>
  <c r="J269"/>
  <c r="BI267"/>
  <c r="BH267"/>
  <c r="BG267"/>
  <c r="BF267"/>
  <c r="BE267"/>
  <c r="T267"/>
  <c r="R267"/>
  <c r="P267"/>
  <c r="BK267"/>
  <c r="J267"/>
  <c r="BI265"/>
  <c r="BH265"/>
  <c r="BG265"/>
  <c r="BF265"/>
  <c r="BE265"/>
  <c r="T265"/>
  <c r="R265"/>
  <c r="P265"/>
  <c r="BK265"/>
  <c r="J265"/>
  <c r="BI263"/>
  <c r="BH263"/>
  <c r="BG263"/>
  <c r="BF263"/>
  <c r="BE263"/>
  <c r="T263"/>
  <c r="R263"/>
  <c r="P263"/>
  <c r="BK263"/>
  <c r="J263"/>
  <c r="BI261"/>
  <c r="BH261"/>
  <c r="BG261"/>
  <c r="BF261"/>
  <c r="BE261"/>
  <c r="T261"/>
  <c r="R261"/>
  <c r="P261"/>
  <c r="BK261"/>
  <c r="J261"/>
  <c r="BI259"/>
  <c r="BH259"/>
  <c r="BG259"/>
  <c r="BF259"/>
  <c r="BE259"/>
  <c r="T259"/>
  <c r="R259"/>
  <c r="P259"/>
  <c r="BK259"/>
  <c r="J259"/>
  <c r="BI257"/>
  <c r="BH257"/>
  <c r="BG257"/>
  <c r="BF257"/>
  <c r="BE257"/>
  <c r="T257"/>
  <c r="R257"/>
  <c r="P257"/>
  <c r="BK257"/>
  <c r="J257"/>
  <c r="BI255"/>
  <c r="BH255"/>
  <c r="BG255"/>
  <c r="BF255"/>
  <c r="BE255"/>
  <c r="T255"/>
  <c r="R255"/>
  <c r="P255"/>
  <c r="BK255"/>
  <c r="J255"/>
  <c r="BI253"/>
  <c r="BH253"/>
  <c r="BG253"/>
  <c r="BF253"/>
  <c r="BE253"/>
  <c r="T253"/>
  <c r="R253"/>
  <c r="P253"/>
  <c r="BK253"/>
  <c r="J253"/>
  <c r="BI251"/>
  <c r="BH251"/>
  <c r="BG251"/>
  <c r="BF251"/>
  <c r="BE251"/>
  <c r="T251"/>
  <c r="R251"/>
  <c r="P251"/>
  <c r="BK251"/>
  <c r="J251"/>
  <c r="BI249"/>
  <c r="BH249"/>
  <c r="BG249"/>
  <c r="BF249"/>
  <c r="BE249"/>
  <c r="T249"/>
  <c r="R249"/>
  <c r="P249"/>
  <c r="BK249"/>
  <c r="J249"/>
  <c r="BI246"/>
  <c r="BH246"/>
  <c r="BG246"/>
  <c r="BF246"/>
  <c r="BE246"/>
  <c r="T246"/>
  <c r="R246"/>
  <c r="P246"/>
  <c r="BK246"/>
  <c r="J246"/>
  <c r="BI244"/>
  <c r="BH244"/>
  <c r="BG244"/>
  <c r="BF244"/>
  <c r="BE244"/>
  <c r="T244"/>
  <c r="R244"/>
  <c r="P244"/>
  <c r="BK244"/>
  <c r="J244"/>
  <c r="BI241"/>
  <c r="BH241"/>
  <c r="BG241"/>
  <c r="BF241"/>
  <c r="BE241"/>
  <c r="T241"/>
  <c r="R241"/>
  <c r="P241"/>
  <c r="BK241"/>
  <c r="J241"/>
  <c r="BI239"/>
  <c r="BH239"/>
  <c r="BG239"/>
  <c r="BF239"/>
  <c r="BE239"/>
  <c r="T239"/>
  <c r="R239"/>
  <c r="P239"/>
  <c r="BK239"/>
  <c r="J239"/>
  <c r="BI237"/>
  <c r="BH237"/>
  <c r="BG237"/>
  <c r="BF237"/>
  <c r="BE237"/>
  <c r="T237"/>
  <c r="R237"/>
  <c r="P237"/>
  <c r="BK237"/>
  <c r="J237"/>
  <c r="BI235"/>
  <c r="BH235"/>
  <c r="BG235"/>
  <c r="BF235"/>
  <c r="BE235"/>
  <c r="T235"/>
  <c r="R235"/>
  <c r="P235"/>
  <c r="BK235"/>
  <c r="J235"/>
  <c r="BI233"/>
  <c r="BH233"/>
  <c r="BG233"/>
  <c r="BF233"/>
  <c r="BE233"/>
  <c r="T233"/>
  <c r="R233"/>
  <c r="P233"/>
  <c r="BK233"/>
  <c r="J233"/>
  <c r="BI231"/>
  <c r="BH231"/>
  <c r="BG231"/>
  <c r="BF231"/>
  <c r="BE231"/>
  <c r="T231"/>
  <c r="R231"/>
  <c r="P231"/>
  <c r="BK231"/>
  <c r="J231"/>
  <c r="BI229"/>
  <c r="BH229"/>
  <c r="BG229"/>
  <c r="BF229"/>
  <c r="BE229"/>
  <c r="T229"/>
  <c r="R229"/>
  <c r="P229"/>
  <c r="BK229"/>
  <c r="J229"/>
  <c r="BI227"/>
  <c r="BH227"/>
  <c r="BG227"/>
  <c r="BF227"/>
  <c r="BE227"/>
  <c r="T227"/>
  <c r="R227"/>
  <c r="P227"/>
  <c r="BK227"/>
  <c r="J227"/>
  <c r="BI225"/>
  <c r="BH225"/>
  <c r="BG225"/>
  <c r="BF225"/>
  <c r="BE225"/>
  <c r="T225"/>
  <c r="R225"/>
  <c r="P225"/>
  <c r="BK225"/>
  <c r="J225"/>
  <c r="BI223"/>
  <c r="BH223"/>
  <c r="BG223"/>
  <c r="BF223"/>
  <c r="BE223"/>
  <c r="T223"/>
  <c r="R223"/>
  <c r="P223"/>
  <c r="BK223"/>
  <c r="J223"/>
  <c r="BI221"/>
  <c r="BH221"/>
  <c r="BG221"/>
  <c r="BF221"/>
  <c r="BE221"/>
  <c r="T221"/>
  <c r="R221"/>
  <c r="P221"/>
  <c r="BK221"/>
  <c r="J221"/>
  <c r="BI219"/>
  <c r="BH219"/>
  <c r="BG219"/>
  <c r="BF219"/>
  <c r="BE219"/>
  <c r="T219"/>
  <c r="R219"/>
  <c r="P219"/>
  <c r="BK219"/>
  <c r="J219"/>
  <c r="BI217"/>
  <c r="BH217"/>
  <c r="BG217"/>
  <c r="BF217"/>
  <c r="BE217"/>
  <c r="T217"/>
  <c r="R217"/>
  <c r="P217"/>
  <c r="BK217"/>
  <c r="J217"/>
  <c r="BI215"/>
  <c r="BH215"/>
  <c r="BG215"/>
  <c r="BF215"/>
  <c r="BE215"/>
  <c r="T215"/>
  <c r="R215"/>
  <c r="P215"/>
  <c r="BK215"/>
  <c r="J215"/>
  <c r="BI212"/>
  <c r="BH212"/>
  <c r="BG212"/>
  <c r="BF212"/>
  <c r="BE212"/>
  <c r="T212"/>
  <c r="R212"/>
  <c r="P212"/>
  <c r="BK212"/>
  <c r="J212"/>
  <c r="BI210"/>
  <c r="BH210"/>
  <c r="BG210"/>
  <c r="BF210"/>
  <c r="BE210"/>
  <c r="T210"/>
  <c r="R210"/>
  <c r="P210"/>
  <c r="BK210"/>
  <c r="J210"/>
  <c r="BI207"/>
  <c r="BH207"/>
  <c r="BG207"/>
  <c r="BF207"/>
  <c r="BE207"/>
  <c r="T207"/>
  <c r="R207"/>
  <c r="P207"/>
  <c r="BK207"/>
  <c r="J207"/>
  <c r="BI205"/>
  <c r="BH205"/>
  <c r="BG205"/>
  <c r="BF205"/>
  <c r="BE205"/>
  <c r="T205"/>
  <c r="R205"/>
  <c r="P205"/>
  <c r="BK205"/>
  <c r="J205"/>
  <c r="BI203"/>
  <c r="BH203"/>
  <c r="BG203"/>
  <c r="BF203"/>
  <c r="BE203"/>
  <c r="T203"/>
  <c r="R203"/>
  <c r="P203"/>
  <c r="BK203"/>
  <c r="J203"/>
  <c r="BI200"/>
  <c r="BH200"/>
  <c r="BG200"/>
  <c r="BF200"/>
  <c r="BE200"/>
  <c r="T200"/>
  <c r="R200"/>
  <c r="P200"/>
  <c r="BK200"/>
  <c r="J200"/>
  <c r="BI198"/>
  <c r="BH198"/>
  <c r="BG198"/>
  <c r="BF198"/>
  <c r="BE198"/>
  <c r="T198"/>
  <c r="R198"/>
  <c r="P198"/>
  <c r="BK198"/>
  <c r="J198"/>
  <c r="BI196"/>
  <c r="BH196"/>
  <c r="BG196"/>
  <c r="BF196"/>
  <c r="BE196"/>
  <c r="T196"/>
  <c r="R196"/>
  <c r="P196"/>
  <c r="BK196"/>
  <c r="J196"/>
  <c r="BI194"/>
  <c r="BH194"/>
  <c r="BG194"/>
  <c r="BF194"/>
  <c r="BE194"/>
  <c r="T194"/>
  <c r="R194"/>
  <c r="P194"/>
  <c r="BK194"/>
  <c r="J194"/>
  <c r="BI192"/>
  <c r="BH192"/>
  <c r="BG192"/>
  <c r="BF192"/>
  <c r="BE192"/>
  <c r="T192"/>
  <c r="R192"/>
  <c r="P192"/>
  <c r="BK192"/>
  <c r="J192"/>
  <c r="BI190"/>
  <c r="BH190"/>
  <c r="BG190"/>
  <c r="BF190"/>
  <c r="BE190"/>
  <c r="T190"/>
  <c r="T189" s="1"/>
  <c r="R190"/>
  <c r="R189" s="1"/>
  <c r="P190"/>
  <c r="P189" s="1"/>
  <c r="BK190"/>
  <c r="BK189" s="1"/>
  <c r="J189" s="1"/>
  <c r="J63" s="1"/>
  <c r="J190"/>
  <c r="BI187"/>
  <c r="BH187"/>
  <c r="BG187"/>
  <c r="BF187"/>
  <c r="T187"/>
  <c r="T186" s="1"/>
  <c r="R187"/>
  <c r="R186" s="1"/>
  <c r="P187"/>
  <c r="P186" s="1"/>
  <c r="BK187"/>
  <c r="BK186" s="1"/>
  <c r="J186" s="1"/>
  <c r="J62" s="1"/>
  <c r="J187"/>
  <c r="BE187" s="1"/>
  <c r="BI184"/>
  <c r="BH184"/>
  <c r="BG184"/>
  <c r="BF184"/>
  <c r="BE184"/>
  <c r="T184"/>
  <c r="T183" s="1"/>
  <c r="R184"/>
  <c r="R183" s="1"/>
  <c r="P184"/>
  <c r="P183" s="1"/>
  <c r="BK184"/>
  <c r="BK183" s="1"/>
  <c r="J183" s="1"/>
  <c r="J61" s="1"/>
  <c r="J184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 s="1"/>
  <c r="BI176"/>
  <c r="BH176"/>
  <c r="BG176"/>
  <c r="BF176"/>
  <c r="T176"/>
  <c r="R176"/>
  <c r="P176"/>
  <c r="BK176"/>
  <c r="J176"/>
  <c r="BE176" s="1"/>
  <c r="BI174"/>
  <c r="BH174"/>
  <c r="BG174"/>
  <c r="BF174"/>
  <c r="T174"/>
  <c r="T173" s="1"/>
  <c r="R174"/>
  <c r="R173" s="1"/>
  <c r="P174"/>
  <c r="P173" s="1"/>
  <c r="BK174"/>
  <c r="BK173" s="1"/>
  <c r="J173" s="1"/>
  <c r="J60" s="1"/>
  <c r="J174"/>
  <c r="BE174" s="1"/>
  <c r="BI171"/>
  <c r="BH171"/>
  <c r="BG171"/>
  <c r="BF171"/>
  <c r="BE171"/>
  <c r="T171"/>
  <c r="T170" s="1"/>
  <c r="R171"/>
  <c r="R170" s="1"/>
  <c r="P171"/>
  <c r="P170" s="1"/>
  <c r="BK171"/>
  <c r="BK170" s="1"/>
  <c r="J170" s="1"/>
  <c r="J59" s="1"/>
  <c r="J17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4"/>
  <c r="BH164"/>
  <c r="BG164"/>
  <c r="BF164"/>
  <c r="T164"/>
  <c r="R164"/>
  <c r="P164"/>
  <c r="BK164"/>
  <c r="J164"/>
  <c r="BE164" s="1"/>
  <c r="BI162"/>
  <c r="BH162"/>
  <c r="BG162"/>
  <c r="BF162"/>
  <c r="T162"/>
  <c r="R162"/>
  <c r="P162"/>
  <c r="BK162"/>
  <c r="J162"/>
  <c r="BE162" s="1"/>
  <c r="BI160"/>
  <c r="BH160"/>
  <c r="BG160"/>
  <c r="BF160"/>
  <c r="T160"/>
  <c r="R160"/>
  <c r="P160"/>
  <c r="BK160"/>
  <c r="J160"/>
  <c r="BE160" s="1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 s="1"/>
  <c r="BI150"/>
  <c r="BH150"/>
  <c r="BG150"/>
  <c r="BF150"/>
  <c r="T150"/>
  <c r="R150"/>
  <c r="P150"/>
  <c r="BK150"/>
  <c r="J150"/>
  <c r="BE150" s="1"/>
  <c r="BI148"/>
  <c r="BH148"/>
  <c r="BG148"/>
  <c r="BF148"/>
  <c r="T148"/>
  <c r="R148"/>
  <c r="P148"/>
  <c r="BK148"/>
  <c r="J148"/>
  <c r="BE148" s="1"/>
  <c r="BI145"/>
  <c r="BH145"/>
  <c r="BG145"/>
  <c r="BF145"/>
  <c r="T145"/>
  <c r="R145"/>
  <c r="P145"/>
  <c r="BK145"/>
  <c r="J145"/>
  <c r="BE145" s="1"/>
  <c r="BI142"/>
  <c r="BH142"/>
  <c r="BG142"/>
  <c r="BF142"/>
  <c r="T142"/>
  <c r="R142"/>
  <c r="P142"/>
  <c r="BK142"/>
  <c r="J142"/>
  <c r="BE142" s="1"/>
  <c r="BI140"/>
  <c r="BH140"/>
  <c r="BG140"/>
  <c r="BF140"/>
  <c r="T140"/>
  <c r="R140"/>
  <c r="P140"/>
  <c r="BK140"/>
  <c r="J140"/>
  <c r="BE140" s="1"/>
  <c r="BI137"/>
  <c r="BH137"/>
  <c r="BG137"/>
  <c r="BF137"/>
  <c r="T137"/>
  <c r="R137"/>
  <c r="P137"/>
  <c r="BK137"/>
  <c r="J137"/>
  <c r="BE137" s="1"/>
  <c r="BI134"/>
  <c r="BH134"/>
  <c r="BG134"/>
  <c r="BF134"/>
  <c r="T134"/>
  <c r="R134"/>
  <c r="P134"/>
  <c r="BK134"/>
  <c r="J134"/>
  <c r="BE134" s="1"/>
  <c r="BI126"/>
  <c r="BH126"/>
  <c r="BG126"/>
  <c r="BF126"/>
  <c r="T126"/>
  <c r="R126"/>
  <c r="P126"/>
  <c r="BK126"/>
  <c r="J126"/>
  <c r="BE126" s="1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P121"/>
  <c r="BK121"/>
  <c r="J121"/>
  <c r="BE121" s="1"/>
  <c r="BI118"/>
  <c r="BH118"/>
  <c r="BG118"/>
  <c r="BF118"/>
  <c r="T118"/>
  <c r="R118"/>
  <c r="P118"/>
  <c r="BK118"/>
  <c r="J118"/>
  <c r="BE118" s="1"/>
  <c r="BI116"/>
  <c r="BH116"/>
  <c r="BG116"/>
  <c r="BF116"/>
  <c r="T116"/>
  <c r="R116"/>
  <c r="P116"/>
  <c r="BK116"/>
  <c r="J116"/>
  <c r="BE116" s="1"/>
  <c r="BI114"/>
  <c r="BH114"/>
  <c r="BG114"/>
  <c r="BF114"/>
  <c r="T114"/>
  <c r="R114"/>
  <c r="P114"/>
  <c r="BK114"/>
  <c r="J114"/>
  <c r="BE114" s="1"/>
  <c r="BI112"/>
  <c r="BH112"/>
  <c r="BG112"/>
  <c r="BF112"/>
  <c r="T112"/>
  <c r="R112"/>
  <c r="P112"/>
  <c r="BK112"/>
  <c r="J112"/>
  <c r="BE112" s="1"/>
  <c r="BI110"/>
  <c r="BH110"/>
  <c r="BG110"/>
  <c r="BF110"/>
  <c r="T110"/>
  <c r="R110"/>
  <c r="P110"/>
  <c r="BK110"/>
  <c r="J110"/>
  <c r="BE110" s="1"/>
  <c r="BI106"/>
  <c r="BH106"/>
  <c r="BG106"/>
  <c r="BF106"/>
  <c r="T106"/>
  <c r="R106"/>
  <c r="P106"/>
  <c r="BK106"/>
  <c r="J106"/>
  <c r="BE106" s="1"/>
  <c r="BI104"/>
  <c r="BH104"/>
  <c r="BG104"/>
  <c r="BF104"/>
  <c r="T104"/>
  <c r="R104"/>
  <c r="P104"/>
  <c r="BK104"/>
  <c r="J104"/>
  <c r="BE104" s="1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 s="1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 s="1"/>
  <c r="BI91"/>
  <c r="F34" s="1"/>
  <c r="BD55" i="1" s="1"/>
  <c r="BH91" i="5"/>
  <c r="F33" s="1"/>
  <c r="BC55" i="1" s="1"/>
  <c r="BG91" i="5"/>
  <c r="F32" s="1"/>
  <c r="BB55" i="1" s="1"/>
  <c r="BF91" i="5"/>
  <c r="J31" s="1"/>
  <c r="AW55" i="1" s="1"/>
  <c r="T91" i="5"/>
  <c r="T90" s="1"/>
  <c r="T89" s="1"/>
  <c r="T88" s="1"/>
  <c r="R91"/>
  <c r="R90" s="1"/>
  <c r="R89" s="1"/>
  <c r="R88" s="1"/>
  <c r="P91"/>
  <c r="P90" s="1"/>
  <c r="P89" s="1"/>
  <c r="P88" s="1"/>
  <c r="AU55" i="1" s="1"/>
  <c r="BK91" i="5"/>
  <c r="BK90" s="1"/>
  <c r="J91"/>
  <c r="BE91" s="1"/>
  <c r="J84"/>
  <c r="J82"/>
  <c r="F82"/>
  <c r="E80"/>
  <c r="F51"/>
  <c r="F49"/>
  <c r="E47"/>
  <c r="J21"/>
  <c r="E21"/>
  <c r="J51" s="1"/>
  <c r="J20"/>
  <c r="J18"/>
  <c r="E18"/>
  <c r="F85" s="1"/>
  <c r="J17"/>
  <c r="J15"/>
  <c r="E15"/>
  <c r="F84" s="1"/>
  <c r="J14"/>
  <c r="J12"/>
  <c r="J49" s="1"/>
  <c r="E7"/>
  <c r="E78" s="1"/>
  <c r="R255" i="4"/>
  <c r="T244"/>
  <c r="P244"/>
  <c r="R241"/>
  <c r="T179"/>
  <c r="P179"/>
  <c r="R176"/>
  <c r="T166"/>
  <c r="P166"/>
  <c r="R163"/>
  <c r="T87"/>
  <c r="P87"/>
  <c r="AY54" i="1"/>
  <c r="AX54"/>
  <c r="BI256" i="4"/>
  <c r="BH256"/>
  <c r="BG256"/>
  <c r="BF256"/>
  <c r="T256"/>
  <c r="T255" s="1"/>
  <c r="R256"/>
  <c r="P256"/>
  <c r="P255" s="1"/>
  <c r="BK256"/>
  <c r="BK255" s="1"/>
  <c r="J255" s="1"/>
  <c r="J65" s="1"/>
  <c r="J256"/>
  <c r="BE256" s="1"/>
  <c r="BI253"/>
  <c r="BH253"/>
  <c r="BG253"/>
  <c r="BF253"/>
  <c r="BE253"/>
  <c r="T253"/>
  <c r="R253"/>
  <c r="P253"/>
  <c r="BK253"/>
  <c r="J253"/>
  <c r="BI251"/>
  <c r="BH251"/>
  <c r="BG251"/>
  <c r="BF251"/>
  <c r="BE251"/>
  <c r="T251"/>
  <c r="R251"/>
  <c r="P251"/>
  <c r="BK251"/>
  <c r="J251"/>
  <c r="BI248"/>
  <c r="BH248"/>
  <c r="BG248"/>
  <c r="BF248"/>
  <c r="BE248"/>
  <c r="T248"/>
  <c r="R248"/>
  <c r="P248"/>
  <c r="BK248"/>
  <c r="J248"/>
  <c r="BI245"/>
  <c r="BH245"/>
  <c r="BG245"/>
  <c r="BF245"/>
  <c r="BE245"/>
  <c r="T245"/>
  <c r="R245"/>
  <c r="R244" s="1"/>
  <c r="P245"/>
  <c r="BK245"/>
  <c r="BK244" s="1"/>
  <c r="J244" s="1"/>
  <c r="J64" s="1"/>
  <c r="J245"/>
  <c r="BI242"/>
  <c r="BH242"/>
  <c r="BG242"/>
  <c r="BF242"/>
  <c r="T242"/>
  <c r="T241" s="1"/>
  <c r="R242"/>
  <c r="P242"/>
  <c r="P241" s="1"/>
  <c r="BK242"/>
  <c r="BK241" s="1"/>
  <c r="J241" s="1"/>
  <c r="J63" s="1"/>
  <c r="J242"/>
  <c r="BE242" s="1"/>
  <c r="BI239"/>
  <c r="BH239"/>
  <c r="BG239"/>
  <c r="BF239"/>
  <c r="BE239"/>
  <c r="T239"/>
  <c r="R239"/>
  <c r="P239"/>
  <c r="BK239"/>
  <c r="J239"/>
  <c r="BI237"/>
  <c r="BH237"/>
  <c r="BG237"/>
  <c r="BF237"/>
  <c r="BE237"/>
  <c r="T237"/>
  <c r="R237"/>
  <c r="P237"/>
  <c r="BK237"/>
  <c r="J237"/>
  <c r="BI235"/>
  <c r="BH235"/>
  <c r="BG235"/>
  <c r="BF235"/>
  <c r="BE235"/>
  <c r="T235"/>
  <c r="R235"/>
  <c r="P235"/>
  <c r="BK235"/>
  <c r="J235"/>
  <c r="BI233"/>
  <c r="BH233"/>
  <c r="BG233"/>
  <c r="BF233"/>
  <c r="BE233"/>
  <c r="T233"/>
  <c r="R233"/>
  <c r="P233"/>
  <c r="BK233"/>
  <c r="J233"/>
  <c r="BI231"/>
  <c r="BH231"/>
  <c r="BG231"/>
  <c r="BF231"/>
  <c r="BE231"/>
  <c r="T231"/>
  <c r="R231"/>
  <c r="P231"/>
  <c r="BK231"/>
  <c r="J231"/>
  <c r="BI229"/>
  <c r="BH229"/>
  <c r="BG229"/>
  <c r="BF229"/>
  <c r="BE229"/>
  <c r="T229"/>
  <c r="R229"/>
  <c r="P229"/>
  <c r="BK229"/>
  <c r="J229"/>
  <c r="BI227"/>
  <c r="BH227"/>
  <c r="BG227"/>
  <c r="BF227"/>
  <c r="BE227"/>
  <c r="T227"/>
  <c r="R227"/>
  <c r="P227"/>
  <c r="BK227"/>
  <c r="J227"/>
  <c r="BI225"/>
  <c r="BH225"/>
  <c r="BG225"/>
  <c r="BF225"/>
  <c r="BE225"/>
  <c r="T225"/>
  <c r="R225"/>
  <c r="P225"/>
  <c r="BK225"/>
  <c r="J225"/>
  <c r="BI223"/>
  <c r="BH223"/>
  <c r="BG223"/>
  <c r="BF223"/>
  <c r="BE223"/>
  <c r="T223"/>
  <c r="R223"/>
  <c r="P223"/>
  <c r="BK223"/>
  <c r="J223"/>
  <c r="BI221"/>
  <c r="BH221"/>
  <c r="BG221"/>
  <c r="BF221"/>
  <c r="BE221"/>
  <c r="T221"/>
  <c r="R221"/>
  <c r="P221"/>
  <c r="BK221"/>
  <c r="J221"/>
  <c r="BI219"/>
  <c r="BH219"/>
  <c r="BG219"/>
  <c r="BF219"/>
  <c r="BE219"/>
  <c r="T219"/>
  <c r="R219"/>
  <c r="P219"/>
  <c r="BK219"/>
  <c r="J219"/>
  <c r="BI217"/>
  <c r="BH217"/>
  <c r="BG217"/>
  <c r="BF217"/>
  <c r="BE217"/>
  <c r="T217"/>
  <c r="R217"/>
  <c r="P217"/>
  <c r="BK217"/>
  <c r="J217"/>
  <c r="BI215"/>
  <c r="BH215"/>
  <c r="BG215"/>
  <c r="BF215"/>
  <c r="BE215"/>
  <c r="T215"/>
  <c r="R215"/>
  <c r="P215"/>
  <c r="BK215"/>
  <c r="J215"/>
  <c r="BI213"/>
  <c r="BH213"/>
  <c r="BG213"/>
  <c r="BF213"/>
  <c r="BE213"/>
  <c r="T213"/>
  <c r="R213"/>
  <c r="P213"/>
  <c r="BK213"/>
  <c r="J213"/>
  <c r="BI210"/>
  <c r="BH210"/>
  <c r="BG210"/>
  <c r="BF210"/>
  <c r="BE210"/>
  <c r="T210"/>
  <c r="R210"/>
  <c r="P210"/>
  <c r="BK210"/>
  <c r="J210"/>
  <c r="BI208"/>
  <c r="BH208"/>
  <c r="BG208"/>
  <c r="BF208"/>
  <c r="BE208"/>
  <c r="T208"/>
  <c r="R208"/>
  <c r="P208"/>
  <c r="BK208"/>
  <c r="J208"/>
  <c r="BI206"/>
  <c r="BH206"/>
  <c r="BG206"/>
  <c r="BF206"/>
  <c r="BE206"/>
  <c r="T206"/>
  <c r="R206"/>
  <c r="P206"/>
  <c r="BK206"/>
  <c r="J206"/>
  <c r="BI204"/>
  <c r="BH204"/>
  <c r="BG204"/>
  <c r="BF204"/>
  <c r="BE204"/>
  <c r="T204"/>
  <c r="R204"/>
  <c r="P204"/>
  <c r="BK204"/>
  <c r="J204"/>
  <c r="BI202"/>
  <c r="BH202"/>
  <c r="BG202"/>
  <c r="BF202"/>
  <c r="BE202"/>
  <c r="T202"/>
  <c r="R202"/>
  <c r="P202"/>
  <c r="BK202"/>
  <c r="J202"/>
  <c r="BI200"/>
  <c r="BH200"/>
  <c r="BG200"/>
  <c r="BF200"/>
  <c r="BE200"/>
  <c r="T200"/>
  <c r="R200"/>
  <c r="P200"/>
  <c r="BK200"/>
  <c r="J200"/>
  <c r="BI198"/>
  <c r="BH198"/>
  <c r="BG198"/>
  <c r="BF198"/>
  <c r="BE198"/>
  <c r="T198"/>
  <c r="R198"/>
  <c r="P198"/>
  <c r="BK198"/>
  <c r="J198"/>
  <c r="BI196"/>
  <c r="BH196"/>
  <c r="BG196"/>
  <c r="BF196"/>
  <c r="BE196"/>
  <c r="T196"/>
  <c r="R196"/>
  <c r="P196"/>
  <c r="BK196"/>
  <c r="J196"/>
  <c r="BI194"/>
  <c r="BH194"/>
  <c r="BG194"/>
  <c r="BF194"/>
  <c r="BE194"/>
  <c r="T194"/>
  <c r="R194"/>
  <c r="P194"/>
  <c r="BK194"/>
  <c r="J194"/>
  <c r="BI192"/>
  <c r="BH192"/>
  <c r="BG192"/>
  <c r="BF192"/>
  <c r="BE192"/>
  <c r="T192"/>
  <c r="R192"/>
  <c r="P192"/>
  <c r="BK192"/>
  <c r="J192"/>
  <c r="BI190"/>
  <c r="BH190"/>
  <c r="BG190"/>
  <c r="BF190"/>
  <c r="BE190"/>
  <c r="T190"/>
  <c r="R190"/>
  <c r="P190"/>
  <c r="BK190"/>
  <c r="J190"/>
  <c r="BI188"/>
  <c r="BH188"/>
  <c r="BG188"/>
  <c r="BF188"/>
  <c r="BE188"/>
  <c r="T188"/>
  <c r="R188"/>
  <c r="P188"/>
  <c r="BK188"/>
  <c r="J188"/>
  <c r="BI185"/>
  <c r="BH185"/>
  <c r="BG185"/>
  <c r="BF185"/>
  <c r="BE185"/>
  <c r="T185"/>
  <c r="R185"/>
  <c r="P185"/>
  <c r="BK185"/>
  <c r="J185"/>
  <c r="BI183"/>
  <c r="BH183"/>
  <c r="BG183"/>
  <c r="BF183"/>
  <c r="BE183"/>
  <c r="T183"/>
  <c r="R183"/>
  <c r="P183"/>
  <c r="BK183"/>
  <c r="J183"/>
  <c r="BI180"/>
  <c r="BH180"/>
  <c r="BG180"/>
  <c r="BF180"/>
  <c r="BE180"/>
  <c r="T180"/>
  <c r="R180"/>
  <c r="R179" s="1"/>
  <c r="P180"/>
  <c r="BK180"/>
  <c r="BK179" s="1"/>
  <c r="J179" s="1"/>
  <c r="J180"/>
  <c r="J62"/>
  <c r="BI177"/>
  <c r="BH177"/>
  <c r="BG177"/>
  <c r="BF177"/>
  <c r="T177"/>
  <c r="T176" s="1"/>
  <c r="R177"/>
  <c r="P177"/>
  <c r="P176" s="1"/>
  <c r="BK177"/>
  <c r="BK176" s="1"/>
  <c r="J176" s="1"/>
  <c r="J61" s="1"/>
  <c r="J177"/>
  <c r="BE177" s="1"/>
  <c r="BI174"/>
  <c r="BH174"/>
  <c r="BG174"/>
  <c r="BF174"/>
  <c r="BE174"/>
  <c r="T174"/>
  <c r="R174"/>
  <c r="P174"/>
  <c r="BK174"/>
  <c r="J174"/>
  <c r="BI171"/>
  <c r="BH171"/>
  <c r="BG171"/>
  <c r="BF171"/>
  <c r="BE171"/>
  <c r="T171"/>
  <c r="R171"/>
  <c r="P171"/>
  <c r="BK171"/>
  <c r="J171"/>
  <c r="BI167"/>
  <c r="BH167"/>
  <c r="BG167"/>
  <c r="BF167"/>
  <c r="BE167"/>
  <c r="T167"/>
  <c r="R167"/>
  <c r="R166" s="1"/>
  <c r="P167"/>
  <c r="BK167"/>
  <c r="BK166" s="1"/>
  <c r="J166" s="1"/>
  <c r="J167"/>
  <c r="J60"/>
  <c r="BI164"/>
  <c r="BH164"/>
  <c r="BG164"/>
  <c r="BF164"/>
  <c r="F31" s="1"/>
  <c r="BA54" i="1" s="1"/>
  <c r="T164" i="4"/>
  <c r="T163" s="1"/>
  <c r="R164"/>
  <c r="P164"/>
  <c r="P163" s="1"/>
  <c r="BK164"/>
  <c r="BK163" s="1"/>
  <c r="J163" s="1"/>
  <c r="J59" s="1"/>
  <c r="J164"/>
  <c r="BE164" s="1"/>
  <c r="BI161"/>
  <c r="BH161"/>
  <c r="BG161"/>
  <c r="BF161"/>
  <c r="BE161"/>
  <c r="T161"/>
  <c r="R161"/>
  <c r="P161"/>
  <c r="BK161"/>
  <c r="J161"/>
  <c r="BI157"/>
  <c r="BH157"/>
  <c r="BG157"/>
  <c r="BF157"/>
  <c r="BE157"/>
  <c r="T157"/>
  <c r="R157"/>
  <c r="P157"/>
  <c r="BK157"/>
  <c r="J157"/>
  <c r="BI155"/>
  <c r="BH155"/>
  <c r="BG155"/>
  <c r="BF155"/>
  <c r="BE155"/>
  <c r="T155"/>
  <c r="R155"/>
  <c r="P155"/>
  <c r="BK155"/>
  <c r="J155"/>
  <c r="BI148"/>
  <c r="BH148"/>
  <c r="BG148"/>
  <c r="BF148"/>
  <c r="BE148"/>
  <c r="T148"/>
  <c r="R148"/>
  <c r="P148"/>
  <c r="BK148"/>
  <c r="J148"/>
  <c r="BI146"/>
  <c r="BH146"/>
  <c r="BG146"/>
  <c r="BF146"/>
  <c r="BE146"/>
  <c r="T146"/>
  <c r="R146"/>
  <c r="P146"/>
  <c r="BK146"/>
  <c r="J146"/>
  <c r="BI144"/>
  <c r="BH144"/>
  <c r="BG144"/>
  <c r="BF144"/>
  <c r="BE144"/>
  <c r="T144"/>
  <c r="R144"/>
  <c r="P144"/>
  <c r="BK144"/>
  <c r="J144"/>
  <c r="BI141"/>
  <c r="BH141"/>
  <c r="BG141"/>
  <c r="BF141"/>
  <c r="BE141"/>
  <c r="T141"/>
  <c r="R141"/>
  <c r="P141"/>
  <c r="BK141"/>
  <c r="J141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33"/>
  <c r="BH133"/>
  <c r="BG133"/>
  <c r="BF133"/>
  <c r="BE133"/>
  <c r="T133"/>
  <c r="R133"/>
  <c r="P133"/>
  <c r="BK133"/>
  <c r="J133"/>
  <c r="BI130"/>
  <c r="BH130"/>
  <c r="BG130"/>
  <c r="BF130"/>
  <c r="BE130"/>
  <c r="T130"/>
  <c r="R130"/>
  <c r="P130"/>
  <c r="BK130"/>
  <c r="J130"/>
  <c r="BI121"/>
  <c r="BH121"/>
  <c r="BG121"/>
  <c r="BF121"/>
  <c r="BE121"/>
  <c r="T121"/>
  <c r="R121"/>
  <c r="P121"/>
  <c r="BK121"/>
  <c r="J121"/>
  <c r="BI118"/>
  <c r="BH118"/>
  <c r="BG118"/>
  <c r="BF118"/>
  <c r="BE118"/>
  <c r="T118"/>
  <c r="R118"/>
  <c r="P118"/>
  <c r="BK118"/>
  <c r="J118"/>
  <c r="BI116"/>
  <c r="BH116"/>
  <c r="BG116"/>
  <c r="BF116"/>
  <c r="BE116"/>
  <c r="T116"/>
  <c r="R116"/>
  <c r="P116"/>
  <c r="BK116"/>
  <c r="J116"/>
  <c r="BI114"/>
  <c r="BH114"/>
  <c r="BG114"/>
  <c r="BF114"/>
  <c r="BE114"/>
  <c r="T114"/>
  <c r="R114"/>
  <c r="P114"/>
  <c r="BK114"/>
  <c r="J114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99"/>
  <c r="BH99"/>
  <c r="BG99"/>
  <c r="BF99"/>
  <c r="BE99"/>
  <c r="T99"/>
  <c r="R99"/>
  <c r="P99"/>
  <c r="BK99"/>
  <c r="J99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1"/>
  <c r="BH91"/>
  <c r="BG91"/>
  <c r="BF91"/>
  <c r="BE91"/>
  <c r="T91"/>
  <c r="R91"/>
  <c r="P91"/>
  <c r="BK91"/>
  <c r="J91"/>
  <c r="BI88"/>
  <c r="F34" s="1"/>
  <c r="BD54" i="1" s="1"/>
  <c r="BH88" i="4"/>
  <c r="BG88"/>
  <c r="F32" s="1"/>
  <c r="BB54" i="1" s="1"/>
  <c r="BF88" i="4"/>
  <c r="BE88"/>
  <c r="T88"/>
  <c r="R88"/>
  <c r="R87" s="1"/>
  <c r="R86" s="1"/>
  <c r="R85" s="1"/>
  <c r="P88"/>
  <c r="BK88"/>
  <c r="BK87" s="1"/>
  <c r="J88"/>
  <c r="F82"/>
  <c r="F79"/>
  <c r="E77"/>
  <c r="E75"/>
  <c r="F49"/>
  <c r="E47"/>
  <c r="J21"/>
  <c r="E21"/>
  <c r="J81" s="1"/>
  <c r="J20"/>
  <c r="J18"/>
  <c r="E18"/>
  <c r="F52" s="1"/>
  <c r="J17"/>
  <c r="J15"/>
  <c r="E15"/>
  <c r="F51" s="1"/>
  <c r="J14"/>
  <c r="J12"/>
  <c r="J79" s="1"/>
  <c r="E7"/>
  <c r="E45" s="1"/>
  <c r="T276" i="3"/>
  <c r="P276"/>
  <c r="R265"/>
  <c r="J265"/>
  <c r="J64" s="1"/>
  <c r="T262"/>
  <c r="P262"/>
  <c r="BK186"/>
  <c r="J186" s="1"/>
  <c r="J61" s="1"/>
  <c r="AY53" i="1"/>
  <c r="AX53"/>
  <c r="BI277" i="3"/>
  <c r="BH277"/>
  <c r="BG277"/>
  <c r="BF277"/>
  <c r="BE277"/>
  <c r="T277"/>
  <c r="R277"/>
  <c r="R276" s="1"/>
  <c r="P277"/>
  <c r="BK277"/>
  <c r="BK276" s="1"/>
  <c r="J276" s="1"/>
  <c r="J65" s="1"/>
  <c r="J277"/>
  <c r="BI274"/>
  <c r="BH274"/>
  <c r="BG274"/>
  <c r="BF274"/>
  <c r="T274"/>
  <c r="R274"/>
  <c r="P274"/>
  <c r="BK274"/>
  <c r="J274"/>
  <c r="BE274" s="1"/>
  <c r="BI272"/>
  <c r="BH272"/>
  <c r="BG272"/>
  <c r="BF272"/>
  <c r="T272"/>
  <c r="R272"/>
  <c r="P272"/>
  <c r="BK272"/>
  <c r="J272"/>
  <c r="BE272" s="1"/>
  <c r="BI269"/>
  <c r="BH269"/>
  <c r="BG269"/>
  <c r="BF269"/>
  <c r="T269"/>
  <c r="R269"/>
  <c r="P269"/>
  <c r="BK269"/>
  <c r="J269"/>
  <c r="BE269" s="1"/>
  <c r="BI266"/>
  <c r="BH266"/>
  <c r="BG266"/>
  <c r="BF266"/>
  <c r="T266"/>
  <c r="T265" s="1"/>
  <c r="R266"/>
  <c r="P266"/>
  <c r="P265" s="1"/>
  <c r="BK266"/>
  <c r="BK265" s="1"/>
  <c r="J266"/>
  <c r="BE266" s="1"/>
  <c r="BI263"/>
  <c r="BH263"/>
  <c r="BG263"/>
  <c r="BF263"/>
  <c r="BE263"/>
  <c r="T263"/>
  <c r="R263"/>
  <c r="R262" s="1"/>
  <c r="P263"/>
  <c r="BK263"/>
  <c r="BK262" s="1"/>
  <c r="J262" s="1"/>
  <c r="J63" s="1"/>
  <c r="J263"/>
  <c r="BI260"/>
  <c r="BH260"/>
  <c r="BG260"/>
  <c r="BF260"/>
  <c r="T260"/>
  <c r="R260"/>
  <c r="P260"/>
  <c r="BK260"/>
  <c r="J260"/>
  <c r="BE260" s="1"/>
  <c r="BI258"/>
  <c r="BH258"/>
  <c r="BG258"/>
  <c r="BF258"/>
  <c r="T258"/>
  <c r="R258"/>
  <c r="P258"/>
  <c r="BK258"/>
  <c r="J258"/>
  <c r="BE258" s="1"/>
  <c r="BI256"/>
  <c r="BH256"/>
  <c r="BG256"/>
  <c r="BF256"/>
  <c r="T256"/>
  <c r="R256"/>
  <c r="P256"/>
  <c r="BK256"/>
  <c r="J256"/>
  <c r="BE256" s="1"/>
  <c r="BI254"/>
  <c r="BH254"/>
  <c r="BG254"/>
  <c r="BF254"/>
  <c r="T254"/>
  <c r="R254"/>
  <c r="P254"/>
  <c r="BK254"/>
  <c r="J254"/>
  <c r="BE254" s="1"/>
  <c r="BI252"/>
  <c r="BH252"/>
  <c r="BG252"/>
  <c r="BF252"/>
  <c r="T252"/>
  <c r="R252"/>
  <c r="P252"/>
  <c r="BK252"/>
  <c r="J252"/>
  <c r="BE252" s="1"/>
  <c r="BI250"/>
  <c r="BH250"/>
  <c r="BG250"/>
  <c r="BF250"/>
  <c r="T250"/>
  <c r="R250"/>
  <c r="P250"/>
  <c r="BK250"/>
  <c r="J250"/>
  <c r="BE250" s="1"/>
  <c r="BI248"/>
  <c r="BH248"/>
  <c r="BG248"/>
  <c r="BF248"/>
  <c r="BE248"/>
  <c r="T248"/>
  <c r="R248"/>
  <c r="P248"/>
  <c r="BK248"/>
  <c r="J248"/>
  <c r="BI246"/>
  <c r="BH246"/>
  <c r="BG246"/>
  <c r="BF246"/>
  <c r="BE246"/>
  <c r="T246"/>
  <c r="R246"/>
  <c r="P246"/>
  <c r="BK246"/>
  <c r="J246"/>
  <c r="BI244"/>
  <c r="BH244"/>
  <c r="BG244"/>
  <c r="BF244"/>
  <c r="BE244"/>
  <c r="T244"/>
  <c r="R244"/>
  <c r="P244"/>
  <c r="BK244"/>
  <c r="J244"/>
  <c r="BI242"/>
  <c r="BH242"/>
  <c r="BG242"/>
  <c r="BF242"/>
  <c r="BE242"/>
  <c r="T242"/>
  <c r="R242"/>
  <c r="P242"/>
  <c r="BK242"/>
  <c r="J242"/>
  <c r="BI240"/>
  <c r="BH240"/>
  <c r="BG240"/>
  <c r="BF240"/>
  <c r="BE240"/>
  <c r="T240"/>
  <c r="R240"/>
  <c r="P240"/>
  <c r="BK240"/>
  <c r="J240"/>
  <c r="BI237"/>
  <c r="BH237"/>
  <c r="BG237"/>
  <c r="BF237"/>
  <c r="BE237"/>
  <c r="T237"/>
  <c r="R237"/>
  <c r="P237"/>
  <c r="BK237"/>
  <c r="J237"/>
  <c r="BI235"/>
  <c r="BH235"/>
  <c r="BG235"/>
  <c r="BF235"/>
  <c r="BE235"/>
  <c r="T235"/>
  <c r="R235"/>
  <c r="P235"/>
  <c r="BK235"/>
  <c r="J235"/>
  <c r="BI233"/>
  <c r="BH233"/>
  <c r="BG233"/>
  <c r="BF233"/>
  <c r="BE233"/>
  <c r="T233"/>
  <c r="R233"/>
  <c r="P233"/>
  <c r="BK233"/>
  <c r="J233"/>
  <c r="BI231"/>
  <c r="BH231"/>
  <c r="BG231"/>
  <c r="BF231"/>
  <c r="BE231"/>
  <c r="T231"/>
  <c r="R231"/>
  <c r="P231"/>
  <c r="BK231"/>
  <c r="J231"/>
  <c r="BI229"/>
  <c r="BH229"/>
  <c r="BG229"/>
  <c r="BF229"/>
  <c r="BE229"/>
  <c r="T229"/>
  <c r="R229"/>
  <c r="P229"/>
  <c r="BK229"/>
  <c r="J229"/>
  <c r="BI227"/>
  <c r="BH227"/>
  <c r="BG227"/>
  <c r="BF227"/>
  <c r="BE227"/>
  <c r="T227"/>
  <c r="R227"/>
  <c r="P227"/>
  <c r="BK227"/>
  <c r="J227"/>
  <c r="BI225"/>
  <c r="BH225"/>
  <c r="BG225"/>
  <c r="BF225"/>
  <c r="BE225"/>
  <c r="T225"/>
  <c r="R225"/>
  <c r="P225"/>
  <c r="BK225"/>
  <c r="J225"/>
  <c r="BI222"/>
  <c r="BH222"/>
  <c r="BG222"/>
  <c r="BF222"/>
  <c r="BE222"/>
  <c r="T222"/>
  <c r="R222"/>
  <c r="P222"/>
  <c r="BK222"/>
  <c r="J222"/>
  <c r="BI220"/>
  <c r="BH220"/>
  <c r="BG220"/>
  <c r="BF220"/>
  <c r="BE220"/>
  <c r="T220"/>
  <c r="R220"/>
  <c r="P220"/>
  <c r="BK220"/>
  <c r="J220"/>
  <c r="BI218"/>
  <c r="BH218"/>
  <c r="BG218"/>
  <c r="BF218"/>
  <c r="BE218"/>
  <c r="T218"/>
  <c r="R218"/>
  <c r="P218"/>
  <c r="BK218"/>
  <c r="J218"/>
  <c r="BI216"/>
  <c r="BH216"/>
  <c r="BG216"/>
  <c r="BF216"/>
  <c r="BE216"/>
  <c r="T216"/>
  <c r="R216"/>
  <c r="P216"/>
  <c r="BK216"/>
  <c r="J216"/>
  <c r="BI214"/>
  <c r="BH214"/>
  <c r="BG214"/>
  <c r="BF214"/>
  <c r="BE214"/>
  <c r="T214"/>
  <c r="R214"/>
  <c r="P214"/>
  <c r="BK214"/>
  <c r="J214"/>
  <c r="BI212"/>
  <c r="BH212"/>
  <c r="BG212"/>
  <c r="BF212"/>
  <c r="BE212"/>
  <c r="T212"/>
  <c r="R212"/>
  <c r="P212"/>
  <c r="BK212"/>
  <c r="J212"/>
  <c r="BI210"/>
  <c r="BH210"/>
  <c r="BG210"/>
  <c r="BF210"/>
  <c r="BE210"/>
  <c r="T210"/>
  <c r="R210"/>
  <c r="P210"/>
  <c r="BK210"/>
  <c r="J210"/>
  <c r="BI208"/>
  <c r="BH208"/>
  <c r="BG208"/>
  <c r="BF208"/>
  <c r="BE208"/>
  <c r="T208"/>
  <c r="R208"/>
  <c r="P208"/>
  <c r="BK208"/>
  <c r="J208"/>
  <c r="BI206"/>
  <c r="BH206"/>
  <c r="BG206"/>
  <c r="BF206"/>
  <c r="BE206"/>
  <c r="T206"/>
  <c r="R206"/>
  <c r="P206"/>
  <c r="BK206"/>
  <c r="J206"/>
  <c r="BI204"/>
  <c r="BH204"/>
  <c r="BG204"/>
  <c r="BF204"/>
  <c r="BE204"/>
  <c r="T204"/>
  <c r="R204"/>
  <c r="P204"/>
  <c r="BK204"/>
  <c r="J204"/>
  <c r="BI202"/>
  <c r="BH202"/>
  <c r="BG202"/>
  <c r="BF202"/>
  <c r="BE202"/>
  <c r="T202"/>
  <c r="R202"/>
  <c r="P202"/>
  <c r="BK202"/>
  <c r="J202"/>
  <c r="BI200"/>
  <c r="BH200"/>
  <c r="BG200"/>
  <c r="BF200"/>
  <c r="BE200"/>
  <c r="T200"/>
  <c r="R200"/>
  <c r="P200"/>
  <c r="BK200"/>
  <c r="J200"/>
  <c r="BI198"/>
  <c r="BH198"/>
  <c r="BG198"/>
  <c r="BF198"/>
  <c r="BE198"/>
  <c r="T198"/>
  <c r="R198"/>
  <c r="P198"/>
  <c r="BK198"/>
  <c r="J198"/>
  <c r="BI195"/>
  <c r="BH195"/>
  <c r="BG195"/>
  <c r="BF195"/>
  <c r="BE195"/>
  <c r="T195"/>
  <c r="R195"/>
  <c r="P195"/>
  <c r="BK195"/>
  <c r="J195"/>
  <c r="BI193"/>
  <c r="BH193"/>
  <c r="BG193"/>
  <c r="BF193"/>
  <c r="BE193"/>
  <c r="T193"/>
  <c r="R193"/>
  <c r="P193"/>
  <c r="BK193"/>
  <c r="J193"/>
  <c r="BI190"/>
  <c r="BH190"/>
  <c r="BG190"/>
  <c r="BF190"/>
  <c r="BE190"/>
  <c r="T190"/>
  <c r="R190"/>
  <c r="R189" s="1"/>
  <c r="P190"/>
  <c r="BK190"/>
  <c r="BK189" s="1"/>
  <c r="J189" s="1"/>
  <c r="J62" s="1"/>
  <c r="J190"/>
  <c r="BI187"/>
  <c r="BH187"/>
  <c r="BG187"/>
  <c r="BF187"/>
  <c r="T187"/>
  <c r="T186" s="1"/>
  <c r="R187"/>
  <c r="R186" s="1"/>
  <c r="P187"/>
  <c r="P186" s="1"/>
  <c r="BK187"/>
  <c r="J187"/>
  <c r="BE187" s="1"/>
  <c r="BI183"/>
  <c r="BH183"/>
  <c r="BG183"/>
  <c r="BF183"/>
  <c r="BE183"/>
  <c r="T183"/>
  <c r="R183"/>
  <c r="P183"/>
  <c r="BK183"/>
  <c r="J183"/>
  <c r="BI179"/>
  <c r="BH179"/>
  <c r="BG179"/>
  <c r="BF179"/>
  <c r="BE179"/>
  <c r="T179"/>
  <c r="T178" s="1"/>
  <c r="R179"/>
  <c r="R178" s="1"/>
  <c r="P179"/>
  <c r="P178" s="1"/>
  <c r="BK179"/>
  <c r="BK178" s="1"/>
  <c r="J178" s="1"/>
  <c r="J60" s="1"/>
  <c r="J179"/>
  <c r="BI176"/>
  <c r="BH176"/>
  <c r="BG176"/>
  <c r="BF176"/>
  <c r="T176"/>
  <c r="T175" s="1"/>
  <c r="R176"/>
  <c r="R175" s="1"/>
  <c r="P176"/>
  <c r="P175" s="1"/>
  <c r="BK176"/>
  <c r="BK175" s="1"/>
  <c r="J175" s="1"/>
  <c r="J59" s="1"/>
  <c r="J176"/>
  <c r="BE176" s="1"/>
  <c r="BI173"/>
  <c r="BH173"/>
  <c r="BG173"/>
  <c r="BF173"/>
  <c r="BE173"/>
  <c r="T173"/>
  <c r="R173"/>
  <c r="P173"/>
  <c r="BK173"/>
  <c r="J173"/>
  <c r="BI169"/>
  <c r="BH169"/>
  <c r="BG169"/>
  <c r="BF169"/>
  <c r="BE169"/>
  <c r="T169"/>
  <c r="R169"/>
  <c r="P169"/>
  <c r="BK169"/>
  <c r="J169"/>
  <c r="BI167"/>
  <c r="BH167"/>
  <c r="BG167"/>
  <c r="BF167"/>
  <c r="BE167"/>
  <c r="T167"/>
  <c r="R167"/>
  <c r="P167"/>
  <c r="BK167"/>
  <c r="J167"/>
  <c r="BI160"/>
  <c r="BH160"/>
  <c r="BG160"/>
  <c r="BF160"/>
  <c r="BE160"/>
  <c r="T160"/>
  <c r="R160"/>
  <c r="P160"/>
  <c r="BK160"/>
  <c r="J160"/>
  <c r="BI158"/>
  <c r="BH158"/>
  <c r="BG158"/>
  <c r="BF158"/>
  <c r="BE158"/>
  <c r="T158"/>
  <c r="R158"/>
  <c r="P158"/>
  <c r="BK158"/>
  <c r="J158"/>
  <c r="BI156"/>
  <c r="BH156"/>
  <c r="BG156"/>
  <c r="BF156"/>
  <c r="BE156"/>
  <c r="T156"/>
  <c r="R156"/>
  <c r="P156"/>
  <c r="BK156"/>
  <c r="J156"/>
  <c r="BI153"/>
  <c r="BH153"/>
  <c r="BG153"/>
  <c r="BF153"/>
  <c r="BE153"/>
  <c r="T153"/>
  <c r="R153"/>
  <c r="P153"/>
  <c r="BK153"/>
  <c r="J153"/>
  <c r="BI150"/>
  <c r="BH150"/>
  <c r="BG150"/>
  <c r="BF150"/>
  <c r="BE150"/>
  <c r="T150"/>
  <c r="R150"/>
  <c r="P150"/>
  <c r="BK150"/>
  <c r="J150"/>
  <c r="BI148"/>
  <c r="BH148"/>
  <c r="BG148"/>
  <c r="BF148"/>
  <c r="BE148"/>
  <c r="T148"/>
  <c r="R148"/>
  <c r="P148"/>
  <c r="BK148"/>
  <c r="J148"/>
  <c r="BI143"/>
  <c r="BH143"/>
  <c r="BG143"/>
  <c r="BF143"/>
  <c r="BE143"/>
  <c r="T143"/>
  <c r="R143"/>
  <c r="P143"/>
  <c r="BK143"/>
  <c r="J143"/>
  <c r="BI140"/>
  <c r="BH140"/>
  <c r="BG140"/>
  <c r="BF140"/>
  <c r="BE140"/>
  <c r="T140"/>
  <c r="R140"/>
  <c r="P140"/>
  <c r="BK140"/>
  <c r="J140"/>
  <c r="BI123"/>
  <c r="BH123"/>
  <c r="BG123"/>
  <c r="BF123"/>
  <c r="BE123"/>
  <c r="T123"/>
  <c r="R123"/>
  <c r="P123"/>
  <c r="BK123"/>
  <c r="J123"/>
  <c r="BI120"/>
  <c r="BH120"/>
  <c r="BG120"/>
  <c r="BF120"/>
  <c r="BE120"/>
  <c r="T120"/>
  <c r="R120"/>
  <c r="P120"/>
  <c r="BK120"/>
  <c r="J120"/>
  <c r="BI118"/>
  <c r="BH118"/>
  <c r="BG118"/>
  <c r="BF118"/>
  <c r="BE118"/>
  <c r="T118"/>
  <c r="R118"/>
  <c r="P118"/>
  <c r="BK118"/>
  <c r="J118"/>
  <c r="BI116"/>
  <c r="BH116"/>
  <c r="BG116"/>
  <c r="BF116"/>
  <c r="BE116"/>
  <c r="T116"/>
  <c r="R116"/>
  <c r="P116"/>
  <c r="BK116"/>
  <c r="J116"/>
  <c r="BI113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1"/>
  <c r="BH91"/>
  <c r="BG91"/>
  <c r="BF91"/>
  <c r="BE91"/>
  <c r="T91"/>
  <c r="R91"/>
  <c r="P91"/>
  <c r="BK91"/>
  <c r="J91"/>
  <c r="BI88"/>
  <c r="F34" s="1"/>
  <c r="BD53" i="1" s="1"/>
  <c r="BH88" i="3"/>
  <c r="F33" s="1"/>
  <c r="BC53" i="1" s="1"/>
  <c r="BG88" i="3"/>
  <c r="F32" s="1"/>
  <c r="BB53" i="1" s="1"/>
  <c r="BF88" i="3"/>
  <c r="BE88"/>
  <c r="J30" s="1"/>
  <c r="AV53" i="1" s="1"/>
  <c r="T88" i="3"/>
  <c r="T87" s="1"/>
  <c r="R88"/>
  <c r="R87" s="1"/>
  <c r="R86" s="1"/>
  <c r="R85" s="1"/>
  <c r="P88"/>
  <c r="P87" s="1"/>
  <c r="BK88"/>
  <c r="BK87" s="1"/>
  <c r="BK86" s="1"/>
  <c r="J88"/>
  <c r="F82"/>
  <c r="F79"/>
  <c r="E77"/>
  <c r="E75"/>
  <c r="F49"/>
  <c r="E47"/>
  <c r="J21"/>
  <c r="E21"/>
  <c r="J51" s="1"/>
  <c r="J20"/>
  <c r="J18"/>
  <c r="E18"/>
  <c r="F52" s="1"/>
  <c r="J17"/>
  <c r="J15"/>
  <c r="E15"/>
  <c r="F81" s="1"/>
  <c r="J14"/>
  <c r="J12"/>
  <c r="J49" s="1"/>
  <c r="E7"/>
  <c r="E45" s="1"/>
  <c r="T304" i="2"/>
  <c r="P304"/>
  <c r="R291"/>
  <c r="T287"/>
  <c r="P287"/>
  <c r="R203"/>
  <c r="T200"/>
  <c r="P200"/>
  <c r="R192"/>
  <c r="T189"/>
  <c r="P189"/>
  <c r="AY52" i="1"/>
  <c r="AX52"/>
  <c r="BI305" i="2"/>
  <c r="BH305"/>
  <c r="BG305"/>
  <c r="BF305"/>
  <c r="BE305"/>
  <c r="T305"/>
  <c r="R305"/>
  <c r="R304" s="1"/>
  <c r="P305"/>
  <c r="BK305"/>
  <c r="BK304" s="1"/>
  <c r="J304" s="1"/>
  <c r="J65" s="1"/>
  <c r="J305"/>
  <c r="BI302"/>
  <c r="BH302"/>
  <c r="BG302"/>
  <c r="BF302"/>
  <c r="T302"/>
  <c r="R302"/>
  <c r="P302"/>
  <c r="BK302"/>
  <c r="J302"/>
  <c r="BE302" s="1"/>
  <c r="BI300"/>
  <c r="BH300"/>
  <c r="BG300"/>
  <c r="BF300"/>
  <c r="T300"/>
  <c r="R300"/>
  <c r="P300"/>
  <c r="BK300"/>
  <c r="J300"/>
  <c r="BE300" s="1"/>
  <c r="BI298"/>
  <c r="BH298"/>
  <c r="BG298"/>
  <c r="BF298"/>
  <c r="T298"/>
  <c r="R298"/>
  <c r="P298"/>
  <c r="BK298"/>
  <c r="J298"/>
  <c r="BE298" s="1"/>
  <c r="BI295"/>
  <c r="BH295"/>
  <c r="BG295"/>
  <c r="BF295"/>
  <c r="T295"/>
  <c r="R295"/>
  <c r="P295"/>
  <c r="BK295"/>
  <c r="J295"/>
  <c r="BE295" s="1"/>
  <c r="BI292"/>
  <c r="BH292"/>
  <c r="BG292"/>
  <c r="BF292"/>
  <c r="T292"/>
  <c r="T291" s="1"/>
  <c r="R292"/>
  <c r="P292"/>
  <c r="P291" s="1"/>
  <c r="BK292"/>
  <c r="BK291" s="1"/>
  <c r="J291" s="1"/>
  <c r="J64" s="1"/>
  <c r="J292"/>
  <c r="BE292" s="1"/>
  <c r="BI290"/>
  <c r="BH290"/>
  <c r="BG290"/>
  <c r="BF290"/>
  <c r="BE290"/>
  <c r="T290"/>
  <c r="R290"/>
  <c r="P290"/>
  <c r="BK290"/>
  <c r="J290"/>
  <c r="BI288"/>
  <c r="BH288"/>
  <c r="BG288"/>
  <c r="BF288"/>
  <c r="BE288"/>
  <c r="T288"/>
  <c r="R288"/>
  <c r="R287" s="1"/>
  <c r="P288"/>
  <c r="BK288"/>
  <c r="BK287" s="1"/>
  <c r="J287" s="1"/>
  <c r="J63" s="1"/>
  <c r="J288"/>
  <c r="BI285"/>
  <c r="BH285"/>
  <c r="BG285"/>
  <c r="BF285"/>
  <c r="T285"/>
  <c r="R285"/>
  <c r="P285"/>
  <c r="BK285"/>
  <c r="J285"/>
  <c r="BE285" s="1"/>
  <c r="BI283"/>
  <c r="BH283"/>
  <c r="BG283"/>
  <c r="BF283"/>
  <c r="T283"/>
  <c r="R283"/>
  <c r="P283"/>
  <c r="BK283"/>
  <c r="J283"/>
  <c r="BE283" s="1"/>
  <c r="BI281"/>
  <c r="BH281"/>
  <c r="BG281"/>
  <c r="BF281"/>
  <c r="T281"/>
  <c r="R281"/>
  <c r="P281"/>
  <c r="BK281"/>
  <c r="J281"/>
  <c r="BE281" s="1"/>
  <c r="BI278"/>
  <c r="BH278"/>
  <c r="BG278"/>
  <c r="BF278"/>
  <c r="T278"/>
  <c r="R278"/>
  <c r="P278"/>
  <c r="BK278"/>
  <c r="J278"/>
  <c r="BE278" s="1"/>
  <c r="BI276"/>
  <c r="BH276"/>
  <c r="BG276"/>
  <c r="BF276"/>
  <c r="T276"/>
  <c r="R276"/>
  <c r="P276"/>
  <c r="BK276"/>
  <c r="J276"/>
  <c r="BE276" s="1"/>
  <c r="BI274"/>
  <c r="BH274"/>
  <c r="BG274"/>
  <c r="BF274"/>
  <c r="T274"/>
  <c r="R274"/>
  <c r="P274"/>
  <c r="BK274"/>
  <c r="J274"/>
  <c r="BE274" s="1"/>
  <c r="BI272"/>
  <c r="BH272"/>
  <c r="BG272"/>
  <c r="BF272"/>
  <c r="T272"/>
  <c r="R272"/>
  <c r="P272"/>
  <c r="BK272"/>
  <c r="J272"/>
  <c r="BE272" s="1"/>
  <c r="BI270"/>
  <c r="BH270"/>
  <c r="BG270"/>
  <c r="BF270"/>
  <c r="T270"/>
  <c r="R270"/>
  <c r="P270"/>
  <c r="BK270"/>
  <c r="J270"/>
  <c r="BE270" s="1"/>
  <c r="BI268"/>
  <c r="BH268"/>
  <c r="BG268"/>
  <c r="BF268"/>
  <c r="T268"/>
  <c r="R268"/>
  <c r="P268"/>
  <c r="BK268"/>
  <c r="J268"/>
  <c r="BE268" s="1"/>
  <c r="BI266"/>
  <c r="BH266"/>
  <c r="BG266"/>
  <c r="BF266"/>
  <c r="T266"/>
  <c r="R266"/>
  <c r="P266"/>
  <c r="BK266"/>
  <c r="J266"/>
  <c r="BE266" s="1"/>
  <c r="BI264"/>
  <c r="BH264"/>
  <c r="BG264"/>
  <c r="BF264"/>
  <c r="T264"/>
  <c r="R264"/>
  <c r="P264"/>
  <c r="BK264"/>
  <c r="J264"/>
  <c r="BE264" s="1"/>
  <c r="BI262"/>
  <c r="BH262"/>
  <c r="BG262"/>
  <c r="BF262"/>
  <c r="T262"/>
  <c r="R262"/>
  <c r="P262"/>
  <c r="BK262"/>
  <c r="J262"/>
  <c r="BE262" s="1"/>
  <c r="BI260"/>
  <c r="BH260"/>
  <c r="BG260"/>
  <c r="BF260"/>
  <c r="T260"/>
  <c r="R260"/>
  <c r="P260"/>
  <c r="BK260"/>
  <c r="J260"/>
  <c r="BE260" s="1"/>
  <c r="BI258"/>
  <c r="BH258"/>
  <c r="BG258"/>
  <c r="BF258"/>
  <c r="T258"/>
  <c r="R258"/>
  <c r="P258"/>
  <c r="BK258"/>
  <c r="J258"/>
  <c r="BE258" s="1"/>
  <c r="BI256"/>
  <c r="BH256"/>
  <c r="BG256"/>
  <c r="BF256"/>
  <c r="T256"/>
  <c r="R256"/>
  <c r="P256"/>
  <c r="BK256"/>
  <c r="J256"/>
  <c r="BE256" s="1"/>
  <c r="BI254"/>
  <c r="BH254"/>
  <c r="BG254"/>
  <c r="BF254"/>
  <c r="T254"/>
  <c r="R254"/>
  <c r="P254"/>
  <c r="BK254"/>
  <c r="J254"/>
  <c r="BE254" s="1"/>
  <c r="BI252"/>
  <c r="BH252"/>
  <c r="BG252"/>
  <c r="BF252"/>
  <c r="T252"/>
  <c r="R252"/>
  <c r="P252"/>
  <c r="BK252"/>
  <c r="J252"/>
  <c r="BE252" s="1"/>
  <c r="BI248"/>
  <c r="BH248"/>
  <c r="BG248"/>
  <c r="BF248"/>
  <c r="T248"/>
  <c r="R248"/>
  <c r="P248"/>
  <c r="BK248"/>
  <c r="J248"/>
  <c r="BE248" s="1"/>
  <c r="BI246"/>
  <c r="BH246"/>
  <c r="BG246"/>
  <c r="BF246"/>
  <c r="T246"/>
  <c r="R246"/>
  <c r="P246"/>
  <c r="BK246"/>
  <c r="J246"/>
  <c r="BE246" s="1"/>
  <c r="BI244"/>
  <c r="BH244"/>
  <c r="BG244"/>
  <c r="BF244"/>
  <c r="T244"/>
  <c r="R244"/>
  <c r="P244"/>
  <c r="BK244"/>
  <c r="J244"/>
  <c r="BE244" s="1"/>
  <c r="BI242"/>
  <c r="BH242"/>
  <c r="BG242"/>
  <c r="BF242"/>
  <c r="T242"/>
  <c r="R242"/>
  <c r="P242"/>
  <c r="BK242"/>
  <c r="J242"/>
  <c r="BE242" s="1"/>
  <c r="BI240"/>
  <c r="BH240"/>
  <c r="BG240"/>
  <c r="BF240"/>
  <c r="T240"/>
  <c r="R240"/>
  <c r="P240"/>
  <c r="BK240"/>
  <c r="J240"/>
  <c r="BE240" s="1"/>
  <c r="BI238"/>
  <c r="BH238"/>
  <c r="BG238"/>
  <c r="BF238"/>
  <c r="T238"/>
  <c r="R238"/>
  <c r="P238"/>
  <c r="BK238"/>
  <c r="J238"/>
  <c r="BE238" s="1"/>
  <c r="BI237"/>
  <c r="BH237"/>
  <c r="BG237"/>
  <c r="BF237"/>
  <c r="T237"/>
  <c r="R237"/>
  <c r="P237"/>
  <c r="BK237"/>
  <c r="J237"/>
  <c r="BE237" s="1"/>
  <c r="BI235"/>
  <c r="BH235"/>
  <c r="BG235"/>
  <c r="BF235"/>
  <c r="T235"/>
  <c r="R235"/>
  <c r="P235"/>
  <c r="BK235"/>
  <c r="J235"/>
  <c r="BE235" s="1"/>
  <c r="BI233"/>
  <c r="BH233"/>
  <c r="BG233"/>
  <c r="BF233"/>
  <c r="T233"/>
  <c r="R233"/>
  <c r="P233"/>
  <c r="BK233"/>
  <c r="J233"/>
  <c r="BE233" s="1"/>
  <c r="BI231"/>
  <c r="BH231"/>
  <c r="BG231"/>
  <c r="BF231"/>
  <c r="T231"/>
  <c r="R231"/>
  <c r="P231"/>
  <c r="BK231"/>
  <c r="J231"/>
  <c r="BE231" s="1"/>
  <c r="BI229"/>
  <c r="BH229"/>
  <c r="BG229"/>
  <c r="BF229"/>
  <c r="T229"/>
  <c r="R229"/>
  <c r="P229"/>
  <c r="BK229"/>
  <c r="J229"/>
  <c r="BE229" s="1"/>
  <c r="BI227"/>
  <c r="BH227"/>
  <c r="BG227"/>
  <c r="BF227"/>
  <c r="T227"/>
  <c r="R227"/>
  <c r="P227"/>
  <c r="BK227"/>
  <c r="J227"/>
  <c r="BE227" s="1"/>
  <c r="BI225"/>
  <c r="BH225"/>
  <c r="BG225"/>
  <c r="BF225"/>
  <c r="T225"/>
  <c r="R225"/>
  <c r="P225"/>
  <c r="BK225"/>
  <c r="J225"/>
  <c r="BE225" s="1"/>
  <c r="BI223"/>
  <c r="BH223"/>
  <c r="BG223"/>
  <c r="BF223"/>
  <c r="T223"/>
  <c r="R223"/>
  <c r="P223"/>
  <c r="BK223"/>
  <c r="J223"/>
  <c r="BE223" s="1"/>
  <c r="BI221"/>
  <c r="BH221"/>
  <c r="BG221"/>
  <c r="BF221"/>
  <c r="T221"/>
  <c r="R221"/>
  <c r="P221"/>
  <c r="BK221"/>
  <c r="J221"/>
  <c r="BE221" s="1"/>
  <c r="BI219"/>
  <c r="BH219"/>
  <c r="BG219"/>
  <c r="BF219"/>
  <c r="T219"/>
  <c r="R219"/>
  <c r="P219"/>
  <c r="BK219"/>
  <c r="J219"/>
  <c r="BE219" s="1"/>
  <c r="BI217"/>
  <c r="BH217"/>
  <c r="BG217"/>
  <c r="BF217"/>
  <c r="T217"/>
  <c r="R217"/>
  <c r="P217"/>
  <c r="BK217"/>
  <c r="J217"/>
  <c r="BE217" s="1"/>
  <c r="BI214"/>
  <c r="BH214"/>
  <c r="BG214"/>
  <c r="BF214"/>
  <c r="T214"/>
  <c r="R214"/>
  <c r="P214"/>
  <c r="BK214"/>
  <c r="J214"/>
  <c r="BE214" s="1"/>
  <c r="BI212"/>
  <c r="BH212"/>
  <c r="BG212"/>
  <c r="BF212"/>
  <c r="T212"/>
  <c r="R212"/>
  <c r="P212"/>
  <c r="BK212"/>
  <c r="J212"/>
  <c r="BE212" s="1"/>
  <c r="BI209"/>
  <c r="BH209"/>
  <c r="BG209"/>
  <c r="BF209"/>
  <c r="T209"/>
  <c r="R209"/>
  <c r="P209"/>
  <c r="BK209"/>
  <c r="J209"/>
  <c r="BE209" s="1"/>
  <c r="BI207"/>
  <c r="BH207"/>
  <c r="BG207"/>
  <c r="BF207"/>
  <c r="T207"/>
  <c r="R207"/>
  <c r="P207"/>
  <c r="BK207"/>
  <c r="J207"/>
  <c r="BE207" s="1"/>
  <c r="BI204"/>
  <c r="BH204"/>
  <c r="BG204"/>
  <c r="BF204"/>
  <c r="T204"/>
  <c r="T203" s="1"/>
  <c r="R204"/>
  <c r="P204"/>
  <c r="P203" s="1"/>
  <c r="BK204"/>
  <c r="BK203" s="1"/>
  <c r="J203" s="1"/>
  <c r="J62" s="1"/>
  <c r="J204"/>
  <c r="BE204" s="1"/>
  <c r="BI201"/>
  <c r="BH201"/>
  <c r="BG201"/>
  <c r="BF201"/>
  <c r="BE201"/>
  <c r="T201"/>
  <c r="R201"/>
  <c r="R200" s="1"/>
  <c r="P201"/>
  <c r="BK201"/>
  <c r="BK200" s="1"/>
  <c r="J200" s="1"/>
  <c r="J61" s="1"/>
  <c r="J201"/>
  <c r="BI197"/>
  <c r="BH197"/>
  <c r="BG197"/>
  <c r="BF197"/>
  <c r="T197"/>
  <c r="R197"/>
  <c r="P197"/>
  <c r="BK197"/>
  <c r="J197"/>
  <c r="BE197" s="1"/>
  <c r="BI193"/>
  <c r="BH193"/>
  <c r="BG193"/>
  <c r="BF193"/>
  <c r="T193"/>
  <c r="T192" s="1"/>
  <c r="R193"/>
  <c r="P193"/>
  <c r="P192" s="1"/>
  <c r="BK193"/>
  <c r="BK192" s="1"/>
  <c r="J192" s="1"/>
  <c r="J60" s="1"/>
  <c r="J193"/>
  <c r="BE193" s="1"/>
  <c r="BI190"/>
  <c r="BH190"/>
  <c r="BG190"/>
  <c r="BF190"/>
  <c r="BE190"/>
  <c r="T190"/>
  <c r="R190"/>
  <c r="R189" s="1"/>
  <c r="P190"/>
  <c r="BK190"/>
  <c r="BK189" s="1"/>
  <c r="J189" s="1"/>
  <c r="J59" s="1"/>
  <c r="J190"/>
  <c r="BI187"/>
  <c r="BH187"/>
  <c r="BG187"/>
  <c r="BF187"/>
  <c r="T187"/>
  <c r="R187"/>
  <c r="P187"/>
  <c r="BK187"/>
  <c r="J187"/>
  <c r="BE187" s="1"/>
  <c r="BI185"/>
  <c r="BH185"/>
  <c r="BG185"/>
  <c r="BF185"/>
  <c r="T185"/>
  <c r="R185"/>
  <c r="P185"/>
  <c r="BK185"/>
  <c r="J185"/>
  <c r="BE185" s="1"/>
  <c r="BI183"/>
  <c r="BH183"/>
  <c r="BG183"/>
  <c r="BF183"/>
  <c r="T183"/>
  <c r="R183"/>
  <c r="P183"/>
  <c r="BK183"/>
  <c r="J183"/>
  <c r="BE183" s="1"/>
  <c r="BI181"/>
  <c r="BH181"/>
  <c r="BG181"/>
  <c r="BF181"/>
  <c r="T181"/>
  <c r="R181"/>
  <c r="P181"/>
  <c r="BK181"/>
  <c r="J181"/>
  <c r="BE181" s="1"/>
  <c r="BI177"/>
  <c r="BH177"/>
  <c r="BG177"/>
  <c r="BF177"/>
  <c r="T177"/>
  <c r="R177"/>
  <c r="P177"/>
  <c r="BK177"/>
  <c r="J177"/>
  <c r="BE177" s="1"/>
  <c r="BI175"/>
  <c r="BH175"/>
  <c r="BG175"/>
  <c r="BF175"/>
  <c r="T175"/>
  <c r="R175"/>
  <c r="P175"/>
  <c r="BK175"/>
  <c r="J175"/>
  <c r="BE175" s="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4"/>
  <c r="BH164"/>
  <c r="BG164"/>
  <c r="BF164"/>
  <c r="T164"/>
  <c r="R164"/>
  <c r="P164"/>
  <c r="BK164"/>
  <c r="J164"/>
  <c r="BE164" s="1"/>
  <c r="BI161"/>
  <c r="BH161"/>
  <c r="BG161"/>
  <c r="BF161"/>
  <c r="T161"/>
  <c r="R161"/>
  <c r="P161"/>
  <c r="BK161"/>
  <c r="J161"/>
  <c r="BE161" s="1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 s="1"/>
  <c r="BI149"/>
  <c r="BH149"/>
  <c r="BG149"/>
  <c r="BF149"/>
  <c r="T149"/>
  <c r="R149"/>
  <c r="P149"/>
  <c r="BK149"/>
  <c r="J149"/>
  <c r="BE149" s="1"/>
  <c r="BI146"/>
  <c r="BH146"/>
  <c r="BG146"/>
  <c r="BF146"/>
  <c r="T146"/>
  <c r="R146"/>
  <c r="P146"/>
  <c r="BK146"/>
  <c r="J146"/>
  <c r="BE146" s="1"/>
  <c r="BI125"/>
  <c r="BH125"/>
  <c r="BG125"/>
  <c r="BF125"/>
  <c r="T125"/>
  <c r="R125"/>
  <c r="P125"/>
  <c r="BK125"/>
  <c r="J125"/>
  <c r="BE125" s="1"/>
  <c r="BI122"/>
  <c r="BH122"/>
  <c r="BG122"/>
  <c r="BF122"/>
  <c r="T122"/>
  <c r="R122"/>
  <c r="P122"/>
  <c r="BK122"/>
  <c r="J122"/>
  <c r="BE122" s="1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 s="1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 s="1"/>
  <c r="BI105"/>
  <c r="BH105"/>
  <c r="BG105"/>
  <c r="BF105"/>
  <c r="T105"/>
  <c r="R105"/>
  <c r="P105"/>
  <c r="BK105"/>
  <c r="J105"/>
  <c r="BE105" s="1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 s="1"/>
  <c r="BI99"/>
  <c r="BH99"/>
  <c r="BG99"/>
  <c r="BF99"/>
  <c r="T99"/>
  <c r="R99"/>
  <c r="P99"/>
  <c r="BK99"/>
  <c r="J99"/>
  <c r="BE99" s="1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 s="1"/>
  <c r="BI91"/>
  <c r="BH91"/>
  <c r="BG91"/>
  <c r="BF91"/>
  <c r="T91"/>
  <c r="R91"/>
  <c r="P91"/>
  <c r="BK91"/>
  <c r="J91"/>
  <c r="BE91" s="1"/>
  <c r="BI88"/>
  <c r="F34" s="1"/>
  <c r="BD52" i="1" s="1"/>
  <c r="BD51" s="1"/>
  <c r="W30" s="1"/>
  <c r="BH88" i="2"/>
  <c r="F33" s="1"/>
  <c r="BC52" i="1" s="1"/>
  <c r="BG88" i="2"/>
  <c r="F32" s="1"/>
  <c r="BB52" i="1" s="1"/>
  <c r="BB51" s="1"/>
  <c r="BF88" i="2"/>
  <c r="J31" s="1"/>
  <c r="AW52" i="1" s="1"/>
  <c r="T88" i="2"/>
  <c r="T87" s="1"/>
  <c r="T86" s="1"/>
  <c r="T85" s="1"/>
  <c r="R88"/>
  <c r="R87" s="1"/>
  <c r="R86" s="1"/>
  <c r="R85" s="1"/>
  <c r="P88"/>
  <c r="P87" s="1"/>
  <c r="P86" s="1"/>
  <c r="P85" s="1"/>
  <c r="AU52" i="1" s="1"/>
  <c r="BK88" i="2"/>
  <c r="BK87" s="1"/>
  <c r="J88"/>
  <c r="BE88" s="1"/>
  <c r="J81"/>
  <c r="J79"/>
  <c r="F79"/>
  <c r="E77"/>
  <c r="F51"/>
  <c r="F49"/>
  <c r="E47"/>
  <c r="J21"/>
  <c r="E21"/>
  <c r="J51" s="1"/>
  <c r="J20"/>
  <c r="J18"/>
  <c r="E18"/>
  <c r="F52" s="1"/>
  <c r="J17"/>
  <c r="J15"/>
  <c r="E15"/>
  <c r="F81" s="1"/>
  <c r="J14"/>
  <c r="J12"/>
  <c r="J49" s="1"/>
  <c r="E7"/>
  <c r="E75" s="1"/>
  <c r="AS51" i="1"/>
  <c r="AT56"/>
  <c r="L47"/>
  <c r="AM46"/>
  <c r="L46"/>
  <c r="AM44"/>
  <c r="L44"/>
  <c r="L42"/>
  <c r="L41"/>
  <c r="J30" i="2" l="1"/>
  <c r="AV52" i="1" s="1"/>
  <c r="AT52" s="1"/>
  <c r="F30" i="2"/>
  <c r="AZ52" i="1" s="1"/>
  <c r="W28"/>
  <c r="AX51"/>
  <c r="J87" i="2"/>
  <c r="J58" s="1"/>
  <c r="BK86"/>
  <c r="J86" i="3"/>
  <c r="J57" s="1"/>
  <c r="BK85"/>
  <c r="J85" s="1"/>
  <c r="J30" i="5"/>
  <c r="AV55" i="1" s="1"/>
  <c r="AT55" s="1"/>
  <c r="F30" i="5"/>
  <c r="AZ55" i="1" s="1"/>
  <c r="J87" i="6"/>
  <c r="J58" s="1"/>
  <c r="BK86"/>
  <c r="E45" i="2"/>
  <c r="F82"/>
  <c r="F31"/>
  <c r="BA52" i="1" s="1"/>
  <c r="F51" i="3"/>
  <c r="J79"/>
  <c r="J81"/>
  <c r="F31"/>
  <c r="BA53" i="1" s="1"/>
  <c r="P189" i="3"/>
  <c r="P86" s="1"/>
  <c r="P85" s="1"/>
  <c r="AU53" i="1" s="1"/>
  <c r="AU51" s="1"/>
  <c r="T189" i="3"/>
  <c r="T86" s="1"/>
  <c r="T85" s="1"/>
  <c r="J87"/>
  <c r="J58" s="1"/>
  <c r="J49" i="4"/>
  <c r="J31"/>
  <c r="AW54" i="1" s="1"/>
  <c r="F33" i="4"/>
  <c r="BC54" i="1" s="1"/>
  <c r="BC51" s="1"/>
  <c r="P86" i="4"/>
  <c r="P85" s="1"/>
  <c r="AU54" i="1" s="1"/>
  <c r="J87" i="4"/>
  <c r="J58" s="1"/>
  <c r="BK86"/>
  <c r="J30"/>
  <c r="AV54" i="1" s="1"/>
  <c r="AT54" s="1"/>
  <c r="F30" i="4"/>
  <c r="AZ54" i="1" s="1"/>
  <c r="J90" i="5"/>
  <c r="J58" s="1"/>
  <c r="BK89"/>
  <c r="J78" i="7"/>
  <c r="J57" s="1"/>
  <c r="BK77"/>
  <c r="J77" s="1"/>
  <c r="F30" i="3"/>
  <c r="AZ53" i="1" s="1"/>
  <c r="J31" i="3"/>
  <c r="AW53" i="1" s="1"/>
  <c r="AT53" s="1"/>
  <c r="J51" i="4"/>
  <c r="F81"/>
  <c r="T86"/>
  <c r="T85" s="1"/>
  <c r="E45" i="5"/>
  <c r="F52"/>
  <c r="F31"/>
  <c r="BA55" i="1" s="1"/>
  <c r="J49" i="6"/>
  <c r="J51"/>
  <c r="F81"/>
  <c r="F30"/>
  <c r="AZ56" i="1" s="1"/>
  <c r="F31" i="6"/>
  <c r="BA56" i="1" s="1"/>
  <c r="E45" i="7"/>
  <c r="F52"/>
  <c r="J30"/>
  <c r="AV57" i="1" s="1"/>
  <c r="AT57" s="1"/>
  <c r="J31" i="7"/>
  <c r="AW57" i="1" s="1"/>
  <c r="BK389" i="5"/>
  <c r="J389" s="1"/>
  <c r="J67" s="1"/>
  <c r="W29" i="1" l="1"/>
  <c r="AY51"/>
  <c r="J56" i="7"/>
  <c r="J27"/>
  <c r="J89" i="5"/>
  <c r="J57" s="1"/>
  <c r="BK88"/>
  <c r="J88" s="1"/>
  <c r="J86" i="4"/>
  <c r="J57" s="1"/>
  <c r="BK85"/>
  <c r="J85" s="1"/>
  <c r="J86" i="6"/>
  <c r="J57" s="1"/>
  <c r="BK85"/>
  <c r="J85" s="1"/>
  <c r="J56" i="3"/>
  <c r="J27"/>
  <c r="J86" i="2"/>
  <c r="J57" s="1"/>
  <c r="BK85"/>
  <c r="J85" s="1"/>
  <c r="BA51" i="1"/>
  <c r="AZ51"/>
  <c r="AW51" l="1"/>
  <c r="AK27" s="1"/>
  <c r="W27"/>
  <c r="W26"/>
  <c r="AV51"/>
  <c r="J27" i="2"/>
  <c r="J56"/>
  <c r="J36" i="3"/>
  <c r="AG53" i="1"/>
  <c r="AN53" s="1"/>
  <c r="J27" i="6"/>
  <c r="J56"/>
  <c r="J27" i="4"/>
  <c r="J56"/>
  <c r="J27" i="5"/>
  <c r="J56"/>
  <c r="J36" i="7"/>
  <c r="AG57" i="1"/>
  <c r="AN57" s="1"/>
  <c r="AG55" l="1"/>
  <c r="AN55" s="1"/>
  <c r="J36" i="5"/>
  <c r="AG54" i="1"/>
  <c r="AN54" s="1"/>
  <c r="J36" i="4"/>
  <c r="AG56" i="1"/>
  <c r="AN56" s="1"/>
  <c r="J36" i="6"/>
  <c r="AG52" i="1"/>
  <c r="J36" i="2"/>
  <c r="AK26" i="1"/>
  <c r="AT51"/>
  <c r="AG51" l="1"/>
  <c r="AN52"/>
  <c r="AN51" l="1"/>
  <c r="AK23"/>
  <c r="AK32" s="1"/>
</calcChain>
</file>

<file path=xl/sharedStrings.xml><?xml version="1.0" encoding="utf-8"?>
<sst xmlns="http://schemas.openxmlformats.org/spreadsheetml/2006/main" count="13924" uniqueCount="1722">
  <si>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</si>
  <si>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</si>
  <si>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</si>
  <si>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</si>
  <si>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</si>
  <si>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</si>
  <si>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</si>
  <si>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{d8699e7c-bc1c-409a-a563-dc0562dfd820}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</si>
  <si>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</si>
  <si>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</si>
  <si>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</si>
  <si>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</si>
  <si>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</si>
  <si>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</si>
  <si>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</si>
  <si>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0251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</si>
  <si>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</si>
  <si>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</si>
  <si>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Horní Bříza, Tovární ulice obnova kanalizace a vodovodu-1</t>
  </si>
  <si>
    <t>KSO:</t>
  </si>
  <si>
    <t/>
  </si>
  <si>
    <t>CC-CZ:</t>
  </si>
  <si>
    <t>Místo:</t>
  </si>
  <si>
    <t xml:space="preserve"> </t>
  </si>
  <si>
    <t>Datum:</t>
  </si>
  <si>
    <t>10.3.2017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</si>
  <si>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</si>
  <si>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</si>
  <si>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</si>
  <si>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</si>
  <si>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</si>
  <si>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</si>
  <si>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</si>
  <si>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</si>
  <si>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</si>
  <si>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</si>
  <si>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</si>
  <si>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</si>
  <si>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</si>
  <si>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</si>
  <si>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</si>
  <si>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</si>
  <si>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</si>
  <si>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</si>
  <si>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</si>
  <si>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</si>
  <si>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</si>
  <si>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</si>
  <si>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</si>
  <si>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</si>
  <si>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</si>
  <si>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</si>
  <si>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</si>
  <si>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</si>
  <si>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</si>
  <si>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</si>
  <si>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</si>
  <si>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</si>
  <si>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</si>
  <si>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</si>
  <si>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</si>
  <si>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</si>
  <si>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</si>
  <si>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</si>
  <si>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</si>
  <si>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</si>
  <si>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</si>
  <si>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</si>
  <si>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</si>
  <si>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</si>
  <si>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</si>
  <si>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</si>
  <si>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</si>
  <si>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</si>
  <si>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Jednotná kanalizace - západ</t>
  </si>
  <si>
    <t>STA</t>
  </si>
  <si>
    <t>1</t>
  </si>
  <si>
    <t>{395ee94e-48cc-4ad0-8b50-ae042761e5bf}</t>
  </si>
  <si>
    <t>2</t>
  </si>
  <si>
    <t>02</t>
  </si>
  <si>
    <t>Jednotná kanalizace - východ</t>
  </si>
  <si>
    <t>{e4d30e6e-2dfe-4ef0-a776-25598c0b36a1}</t>
  </si>
  <si>
    <t>03</t>
  </si>
  <si>
    <t>Dešťová kanalizace</t>
  </si>
  <si>
    <t>{d8e67838-872e-4dbe-8b3e-783f6885fdd1}</t>
  </si>
  <si>
    <t>04</t>
  </si>
  <si>
    <t>Vodovod - západ</t>
  </si>
  <si>
    <t>{e56d924f-bc9b-4c0d-a640-b54726369557}</t>
  </si>
  <si>
    <t>05</t>
  </si>
  <si>
    <t>Vodovod - východ</t>
  </si>
  <si>
    <t>{8c5e0340-9eb1-4ade-b02c-ef1b50a3f649}</t>
  </si>
  <si>
    <t>06</t>
  </si>
  <si>
    <t>Vedlejší rozpočtové náklady</t>
  </si>
  <si>
    <t>{868e5bbf-da9b-4e40-8549-31b956c08845}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</si>
  <si>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</si>
  <si>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</si>
  <si>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</si>
  <si>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</si>
  <si>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</si>
  <si>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</si>
  <si>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</si>
  <si>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Jednotná kanalizace - západ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</si>
  <si>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</si>
  <si>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</si>
  <si>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</si>
  <si>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</si>
  <si>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</si>
  <si>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</si>
  <si>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</si>
  <si>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</si>
  <si>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</si>
  <si>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</si>
  <si>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</si>
  <si>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</si>
  <si>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</si>
  <si>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</si>
  <si>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</si>
  <si>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</si>
  <si>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</si>
  <si>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</si>
  <si>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</si>
  <si>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</si>
  <si>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</si>
  <si>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</si>
  <si>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</si>
  <si>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</si>
  <si>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</si>
  <si>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</si>
  <si>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</si>
  <si>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</si>
  <si>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</si>
  <si>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</si>
  <si>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</si>
  <si>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</si>
  <si>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</si>
  <si>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100000001R</t>
  </si>
  <si>
    <t>Odstranění stávající kanalizace  vč. odvozu na skládku</t>
  </si>
  <si>
    <t>m</t>
  </si>
  <si>
    <t>4</t>
  </si>
  <si>
    <t>-1163471806</t>
  </si>
  <si>
    <t>VV</t>
  </si>
  <si>
    <t>"příloha D.1.1."</t>
  </si>
  <si>
    <t>534</t>
  </si>
  <si>
    <t>100000002R</t>
  </si>
  <si>
    <t xml:space="preserve">Demontáž - bourání stávajících šachet </t>
  </si>
  <si>
    <t>kus</t>
  </si>
  <si>
    <t>1642400406</t>
  </si>
  <si>
    <t>19</t>
  </si>
  <si>
    <t>3</t>
  </si>
  <si>
    <t>100000003R</t>
  </si>
  <si>
    <t>Přečerpávání (převádění) odpadních vod po dobu rekonstrukce</t>
  </si>
  <si>
    <t>hod</t>
  </si>
  <si>
    <t>1593585980</t>
  </si>
  <si>
    <t>"příloha D.1.1.str. 6 - po úsecích převádění nebo přečerpávání mobilními kalovými čerpadly"</t>
  </si>
  <si>
    <t>60 * 24,0</t>
  </si>
  <si>
    <t>5</t>
  </si>
  <si>
    <t>113106211</t>
  </si>
  <si>
    <t>Rozebrání dlažeb vozovek pl přes 50 do 200 m2 z velkých kostek s ložem z kameniva</t>
  </si>
  <si>
    <t>m2</t>
  </si>
  <si>
    <t>CS ÚRS 2017 01</t>
  </si>
  <si>
    <t>-465524499</t>
  </si>
  <si>
    <t>"vozovka dlažba"42*1,6</t>
  </si>
  <si>
    <t>6</t>
  </si>
  <si>
    <t>113106271</t>
  </si>
  <si>
    <t>Rozebrání dlažeb vozovek pl přes 50 do 200 m2 ze zámkové dlažby s ložem z kameniva</t>
  </si>
  <si>
    <t>498183253</t>
  </si>
  <si>
    <t>"parkoviště a chodník"164*1,6</t>
  </si>
  <si>
    <t>7</t>
  </si>
  <si>
    <t>113107137</t>
  </si>
  <si>
    <t>Odstranění podkladu pl do 50 m2 z betonu vyztuženého sítěmi tl 300 mm</t>
  </si>
  <si>
    <t>-1542477237</t>
  </si>
  <si>
    <t>"vozovka panely"8,4*1,6</t>
  </si>
  <si>
    <t>8</t>
  </si>
  <si>
    <t>113107213</t>
  </si>
  <si>
    <t>Odstranění podkladu pl přes 200 m2 z kameniva těženého tl 300 mm</t>
  </si>
  <si>
    <t>2140448748</t>
  </si>
  <si>
    <t>481,5*1,6</t>
  </si>
  <si>
    <t>9</t>
  </si>
  <si>
    <t>113107184</t>
  </si>
  <si>
    <t>Odstranění podkladu pl přes 50 do 200 m2 živičných tl 200 mm</t>
  </si>
  <si>
    <t>CS ÚRS 2015 02</t>
  </si>
  <si>
    <t>2033041875</t>
  </si>
  <si>
    <t>"příloha D.1.1 komunikace živice"</t>
  </si>
  <si>
    <t>28,1*1,6</t>
  </si>
  <si>
    <t>Součet</t>
  </si>
  <si>
    <t>10</t>
  </si>
  <si>
    <t>113201112</t>
  </si>
  <si>
    <t>Vytrhání obrub silničních ležatých</t>
  </si>
  <si>
    <t>CS ÚRS 2016 01</t>
  </si>
  <si>
    <t>-240706528</t>
  </si>
  <si>
    <t>"příloha D1.1.str.5"300</t>
  </si>
  <si>
    <t>11</t>
  </si>
  <si>
    <t>115101201</t>
  </si>
  <si>
    <t>Čerpání vody na dopravní výšku do 10 m průměrný přítok do 500 l/min</t>
  </si>
  <si>
    <t>1921564878</t>
  </si>
  <si>
    <t>60*2</t>
  </si>
  <si>
    <t>12</t>
  </si>
  <si>
    <t>115101301</t>
  </si>
  <si>
    <t>Pohotovost čerpací soupravy pro dopravní výšku do 10 m přítok do 500 l/min</t>
  </si>
  <si>
    <t>den</t>
  </si>
  <si>
    <t>-2089509307</t>
  </si>
  <si>
    <t>60</t>
  </si>
  <si>
    <t>13</t>
  </si>
  <si>
    <t>119001401</t>
  </si>
  <si>
    <t>Dočasné zajištění potrubí ocelového nebo litinového DN do 200</t>
  </si>
  <si>
    <t>1055173026</t>
  </si>
  <si>
    <t>"vodovod"   2*1,6</t>
  </si>
  <si>
    <t>14</t>
  </si>
  <si>
    <t>119001423</t>
  </si>
  <si>
    <t>Dočasné zajištění kabelů a kabelových tratí z více než 6 volně ložených kabelů</t>
  </si>
  <si>
    <t>1831051964</t>
  </si>
  <si>
    <t>"kabely "2*1,6</t>
  </si>
  <si>
    <t>121101101</t>
  </si>
  <si>
    <t>Sejmutí ornice s přemístěním na vzdálenost do 50 m</t>
  </si>
  <si>
    <t>m3</t>
  </si>
  <si>
    <t>1465206993</t>
  </si>
  <si>
    <t>10*1,3*0,2</t>
  </si>
  <si>
    <t>16</t>
  </si>
  <si>
    <t>130001101</t>
  </si>
  <si>
    <t>Příplatek za ztížení vykopávky v blízkosti podzemního vedení</t>
  </si>
  <si>
    <t>-338324279</t>
  </si>
  <si>
    <t>" z pol. 119001401, 119001423"</t>
  </si>
  <si>
    <t>6,4*1,5</t>
  </si>
  <si>
    <t>17</t>
  </si>
  <si>
    <t>132201202</t>
  </si>
  <si>
    <t>Hloubení rýh š do 2000 mm v hornině tř. 3 objemu do 1000 m3</t>
  </si>
  <si>
    <t>-1338211871</t>
  </si>
  <si>
    <t>"příloha D.1.3.1, D.1.3.2"</t>
  </si>
  <si>
    <t>"STOKA B"</t>
  </si>
  <si>
    <t>267,5*(3,4+3,0+2,3+2,05+2,45)/5*1,6+175,5*(2,45+3,20+3,45+1,8)/4*1,5</t>
  </si>
  <si>
    <t>"-komunikace"-(267,5*1,6*0,5+175,5*1,5*0,5)</t>
  </si>
  <si>
    <t>"STOKA B1"</t>
  </si>
  <si>
    <t>12,5*(3,4+2,16)/2*1,5</t>
  </si>
  <si>
    <t>"- komunikace" - 12,5*1,5*0,50</t>
  </si>
  <si>
    <t>"STOKA B2"</t>
  </si>
  <si>
    <t>8,5*(3,45+2,5)/2*1,5</t>
  </si>
  <si>
    <t>"- komunikace" - 8,5*1,5*0,50</t>
  </si>
  <si>
    <t>"STOKA B3"</t>
  </si>
  <si>
    <t>5,5*(2,55+2,45)/2*1,3</t>
  </si>
  <si>
    <t>"- komunikace" - 5,5*1,3*0,50</t>
  </si>
  <si>
    <t>"STOKA B4"</t>
  </si>
  <si>
    <t>21,5*(3,14+2,6)/2*1,3</t>
  </si>
  <si>
    <t>"- komunikace živice" - 11,5*1,3*0,50</t>
  </si>
  <si>
    <t>"- tráva" - 10*1,3*0,20</t>
  </si>
  <si>
    <t>Mezisoučet</t>
  </si>
  <si>
    <t>"zatřídění hor.3-60%, hor.4*40%"</t>
  </si>
  <si>
    <t xml:space="preserve">1660,39/100*60   </t>
  </si>
  <si>
    <t>18</t>
  </si>
  <si>
    <t>132301202</t>
  </si>
  <si>
    <t>Hloubení rýh š do 2000 mm v hornině tř. 4 objemu do 1000 m3</t>
  </si>
  <si>
    <t>1061897650</t>
  </si>
  <si>
    <t>1660,39/100*40</t>
  </si>
  <si>
    <t>151101102</t>
  </si>
  <si>
    <t>Zřízení příložného pažení a rozepření stěn rýh hl do 4 m</t>
  </si>
  <si>
    <t>1091212618</t>
  </si>
  <si>
    <t>443*(3,4+3,0+2,3+2,05+2,45+3,20+3,45+1,8)/8*2</t>
  </si>
  <si>
    <t>12,5*(3,4+2,16)/2*2</t>
  </si>
  <si>
    <t>8,5*(3,45+2,5)/2*2</t>
  </si>
  <si>
    <t>5,5*(2,55+2,45)/2*2</t>
  </si>
  <si>
    <t>21,5*(3,14+2,6)/2*2</t>
  </si>
  <si>
    <t>20</t>
  </si>
  <si>
    <t>151101112</t>
  </si>
  <si>
    <t>Odstranění příložného pažení a rozepření stěn rýh hl do 4 m</t>
  </si>
  <si>
    <t>1168682160</t>
  </si>
  <si>
    <t>" výměra v pol. 151101102"  2668,723</t>
  </si>
  <si>
    <t>161101102</t>
  </si>
  <si>
    <t>Svislé přemístění výkopku z horniny tř. 1 až 4 hl výkopu do 4 m</t>
  </si>
  <si>
    <t>-137276138</t>
  </si>
  <si>
    <t>"ceník 800-1, příloha 8, tabulka II - 55%"</t>
  </si>
  <si>
    <t>1660,39/100*55</t>
  </si>
  <si>
    <t>22</t>
  </si>
  <si>
    <t>162701105</t>
  </si>
  <si>
    <t>Vodorovné přemístění do 10000 m výkopku/sypaniny z horniny tř. 1 až 4</t>
  </si>
  <si>
    <t>223244484</t>
  </si>
  <si>
    <t>"výkopek odvezen na skládku - nahrazen vhodným materiálem  - výměra v pol. 132301202"</t>
  </si>
  <si>
    <t>1660,39</t>
  </si>
  <si>
    <t>23</t>
  </si>
  <si>
    <t>171000000R</t>
  </si>
  <si>
    <t>Hutnící zkoušky</t>
  </si>
  <si>
    <t>-906115226</t>
  </si>
  <si>
    <t>10,0</t>
  </si>
  <si>
    <t>24</t>
  </si>
  <si>
    <t>171201211</t>
  </si>
  <si>
    <t>Poplatek za uložení odpadu ze sypaniny na skládce (skládkovné)</t>
  </si>
  <si>
    <t>t</t>
  </si>
  <si>
    <t>1634704019</t>
  </si>
  <si>
    <t>1660,39*1,6</t>
  </si>
  <si>
    <t>25</t>
  </si>
  <si>
    <t>174101101</t>
  </si>
  <si>
    <t>Zásyp jam, šachet rýh nebo kolem objektů sypaninou se zhutněním</t>
  </si>
  <si>
    <t>-1353835970</t>
  </si>
  <si>
    <t>"příloha D.1.4a"</t>
  </si>
  <si>
    <t>"- štěrkopískové lože" - ((267,5*1,6+196,5*1,5+27,0*1,3)*0,15)</t>
  </si>
  <si>
    <t>"- podkladní beton a sedlo" -(267,5*1,6+196,5*1,5+27,0*1,3)*0,265</t>
  </si>
  <si>
    <t>"- obsyp štěrkop." -((267,5*1,6*0,7+196,5*1,5*0,6+27,0*1,3*0,5))</t>
  </si>
  <si>
    <t>26</t>
  </si>
  <si>
    <t>M</t>
  </si>
  <si>
    <t>583312010</t>
  </si>
  <si>
    <t>kamenivo těžené stabilizační zemina</t>
  </si>
  <si>
    <t>1476915605</t>
  </si>
  <si>
    <t>851,88*1,9</t>
  </si>
  <si>
    <t>27</t>
  </si>
  <si>
    <t>175101101</t>
  </si>
  <si>
    <t>Obsypání potrubí bez prohození sypaniny z hornin tř. 1 až 4 uloženým do 3 m od kraje výkopu</t>
  </si>
  <si>
    <t>-1992686948</t>
  </si>
  <si>
    <t>267,5*1,6*0,7+196,5*1,5*0,6+27,0*1,3*0,5</t>
  </si>
  <si>
    <t>"- potrubí "  -(267,5*0,196+196,5*0,126+27,0*0,07)</t>
  </si>
  <si>
    <t>28</t>
  </si>
  <si>
    <t>583312000</t>
  </si>
  <si>
    <t>kamenivo těžené obsypový materiál</t>
  </si>
  <si>
    <t>1943097160</t>
  </si>
  <si>
    <t>414,92*2,0</t>
  </si>
  <si>
    <t>29</t>
  </si>
  <si>
    <t>181301103</t>
  </si>
  <si>
    <t>Rozprostření ornice tl vrstvy do 200 mm pl do 500 m2 v rovině nebo ve svahu do 1:5</t>
  </si>
  <si>
    <t>-97100537</t>
  </si>
  <si>
    <t>"příloha D.1.1 str.8"10,0*1,3</t>
  </si>
  <si>
    <t>30</t>
  </si>
  <si>
    <t>181411131</t>
  </si>
  <si>
    <t>Založení parkového trávníku výsevem plochy do 1000 m2 v rovině a ve svahu do 1:5</t>
  </si>
  <si>
    <t>1078586889</t>
  </si>
  <si>
    <t>31</t>
  </si>
  <si>
    <t>005724100</t>
  </si>
  <si>
    <t>osivo směs travní parková</t>
  </si>
  <si>
    <t>kg</t>
  </si>
  <si>
    <t>-111011116</t>
  </si>
  <si>
    <t>13*0,025</t>
  </si>
  <si>
    <t>Svislé a kompletní konstrukce</t>
  </si>
  <si>
    <t>32</t>
  </si>
  <si>
    <t>359901211</t>
  </si>
  <si>
    <t>Monitoring stoky jakékoli výšky na nové kanalizaci</t>
  </si>
  <si>
    <t>150820183</t>
  </si>
  <si>
    <t>491</t>
  </si>
  <si>
    <t>Vodorovné konstrukce</t>
  </si>
  <si>
    <t>33</t>
  </si>
  <si>
    <t>451573111</t>
  </si>
  <si>
    <t>Lože pod potrubí otevřený výkop ze štěrkopísku</t>
  </si>
  <si>
    <t>167142802</t>
  </si>
  <si>
    <t>"rýha" 267,5*1,6*0,15+196,5*1,5*0,15+27,0*1,3*0,15</t>
  </si>
  <si>
    <t>"šachty "  19*1,6*1,6*0,2</t>
  </si>
  <si>
    <t>34</t>
  </si>
  <si>
    <t>452312131</t>
  </si>
  <si>
    <t>Sedlové lože z betonu prostého tř. C 12/15 otevřený výkop</t>
  </si>
  <si>
    <t>-1531490603</t>
  </si>
  <si>
    <t>"příloha D.1.4"</t>
  </si>
  <si>
    <t>"podkladní beton a sedlo" (267,5*1,6+196,5*1,5+27,0*1,3)*0,265</t>
  </si>
  <si>
    <t>Komunikace</t>
  </si>
  <si>
    <t>36</t>
  </si>
  <si>
    <t>564772111</t>
  </si>
  <si>
    <t>Podklad z vibrovaného štěrku VŠ tl 250 mm</t>
  </si>
  <si>
    <t>1367410618</t>
  </si>
  <si>
    <t>"2 vrstvy provizorní štěrkový zásyp" 481,5*1,6*2</t>
  </si>
  <si>
    <t>Trubní vedení</t>
  </si>
  <si>
    <t>37</t>
  </si>
  <si>
    <t>831372121</t>
  </si>
  <si>
    <t>Montáž potrubí z trub kameninových hrdlových s integrovaným těsněním výkop sklon do 20 % DN 300</t>
  </si>
  <si>
    <t>845746132</t>
  </si>
  <si>
    <t xml:space="preserve">"příloha D.1.1  DN300"  </t>
  </si>
  <si>
    <t>38</t>
  </si>
  <si>
    <t>597107110</t>
  </si>
  <si>
    <t>trouba kameninová glazovaná DN300mm L2,50m spojovací systém C Třída 160</t>
  </si>
  <si>
    <t>-1730516672</t>
  </si>
  <si>
    <t>39</t>
  </si>
  <si>
    <t>831392121</t>
  </si>
  <si>
    <t>Montáž potrubí z trub kameninových hrdlových s integrovaným těsněním výkop sklon do 20 % DN 400</t>
  </si>
  <si>
    <t>2043584539</t>
  </si>
  <si>
    <t>"DN 400"</t>
  </si>
  <si>
    <t>196,5</t>
  </si>
  <si>
    <t>40</t>
  </si>
  <si>
    <t>597107010</t>
  </si>
  <si>
    <t>trouba kameninová glazovaná DN400mm L2,50m spojovací systém C Třída 160</t>
  </si>
  <si>
    <t>-1706338134</t>
  </si>
  <si>
    <t>41</t>
  </si>
  <si>
    <t>831422121</t>
  </si>
  <si>
    <t>Montáž potrubí z trub kameninových hrdlových s integrovaným těsněním výkop sklon do 20 % DN 500</t>
  </si>
  <si>
    <t>-1032286787</t>
  </si>
  <si>
    <t>"DN500"</t>
  </si>
  <si>
    <t>267,5</t>
  </si>
  <si>
    <t>42</t>
  </si>
  <si>
    <t>597107120</t>
  </si>
  <si>
    <t>trouba kameninová glazovaná DN500mm L2,50m spojovací systém C Třída 120</t>
  </si>
  <si>
    <t>-176541625</t>
  </si>
  <si>
    <t>45</t>
  </si>
  <si>
    <t>837372221</t>
  </si>
  <si>
    <t>Montáž kameninových tvarovek jednoosých s integrovaným těsněním otevřený výkop DN 300</t>
  </si>
  <si>
    <t>-1868802403</t>
  </si>
  <si>
    <t>46</t>
  </si>
  <si>
    <t>597118770</t>
  </si>
  <si>
    <t>vložka kameninová glazovaná šachtová GM DN300mm spojovací systém F</t>
  </si>
  <si>
    <t>-1171491533</t>
  </si>
  <si>
    <t>47</t>
  </si>
  <si>
    <t>837391221</t>
  </si>
  <si>
    <t>Montáž kameninových tvarovek odbočných s integrovaným těsněním otevřený výkop DN 400</t>
  </si>
  <si>
    <t>1332494466</t>
  </si>
  <si>
    <t>48</t>
  </si>
  <si>
    <t>597117900</t>
  </si>
  <si>
    <t>odbočka kameninová glazovaná jednoduchá kolmá DN400/150 L100cm spojovací systém C/F tř.160/-</t>
  </si>
  <si>
    <t>1557412996</t>
  </si>
  <si>
    <t>49</t>
  </si>
  <si>
    <t>837392221</t>
  </si>
  <si>
    <t>Montáž kameninových tvarovek jednoosých s integrovaným těsněním otevřený výkop DN 400</t>
  </si>
  <si>
    <t>-1096900538</t>
  </si>
  <si>
    <t>50</t>
  </si>
  <si>
    <t>597118800</t>
  </si>
  <si>
    <t>vložka kameninová glazovaná šachtová GM DN400mm spojovací systém C</t>
  </si>
  <si>
    <t>-1020600198</t>
  </si>
  <si>
    <t>51</t>
  </si>
  <si>
    <t>837421221</t>
  </si>
  <si>
    <t>Montáž kameninových tvarovek odbočných s integrovaným těsněním otevřený výkop DN 500</t>
  </si>
  <si>
    <t>1580448931</t>
  </si>
  <si>
    <t>52</t>
  </si>
  <si>
    <t>597118100</t>
  </si>
  <si>
    <t>odbočka kameninová glazovaná jednoduchá kolmá DN500/150 L100cm spojovací systém C/F tř.160/-</t>
  </si>
  <si>
    <t>2074353835</t>
  </si>
  <si>
    <t>53</t>
  </si>
  <si>
    <t>837371221</t>
  </si>
  <si>
    <t>Montáž kameninových tvarovek odbočných s integrovaným těsněním otevřený výkop DN 300</t>
  </si>
  <si>
    <t>-1953915021</t>
  </si>
  <si>
    <t>54</t>
  </si>
  <si>
    <t>597115700</t>
  </si>
  <si>
    <t>odbočka kameninová glazovaná jednoduchá šikmá DN300/150 L50cm spojovací systém C/F tř.160/-</t>
  </si>
  <si>
    <t>1403170450</t>
  </si>
  <si>
    <t>61</t>
  </si>
  <si>
    <t>892372121</t>
  </si>
  <si>
    <t>Tlaková zkouška vzduchem potrubí DN 300 těsnícím vakem ucpávkovým</t>
  </si>
  <si>
    <t>úsek</t>
  </si>
  <si>
    <t>810817122</t>
  </si>
  <si>
    <t>62</t>
  </si>
  <si>
    <t>892392121</t>
  </si>
  <si>
    <t>Tlaková zkouška vzduchem potrubí DN 400 těsnícím vakem ucpávkovým</t>
  </si>
  <si>
    <t>-49058103</t>
  </si>
  <si>
    <t>63</t>
  </si>
  <si>
    <t>892422121</t>
  </si>
  <si>
    <t>Tlaková zkouška vzduchem potrubí DN 500 těsnícím vakem ucpávkovým</t>
  </si>
  <si>
    <t>-769913324</t>
  </si>
  <si>
    <t>64</t>
  </si>
  <si>
    <t>100000005R</t>
  </si>
  <si>
    <t>Odstavení stávající kanalizace z provozu, sondy pro ověření přípojek</t>
  </si>
  <si>
    <t>komp</t>
  </si>
  <si>
    <t>-1385307206</t>
  </si>
  <si>
    <t>"př. D1.1. str 10. - přepojení přípojek"1</t>
  </si>
  <si>
    <t>65</t>
  </si>
  <si>
    <t>894411141</t>
  </si>
  <si>
    <t>Zřízení šachet kanalizačních z betonových dílců na potrubí DN 500 dno beton tř. C 25/30</t>
  </si>
  <si>
    <t>-1151391624</t>
  </si>
  <si>
    <t>66</t>
  </si>
  <si>
    <t>894201161</t>
  </si>
  <si>
    <t>Dno šachet tl nad 200 mm z prostého betonu se zvýšenými nároky na prostředí tř. C 30/37</t>
  </si>
  <si>
    <t>768044573</t>
  </si>
  <si>
    <t>"pro Š1" 1,8*1,8*0,3+1,8*1*0,3*2+1*1,2*0,3*2+0,4*1,2*1,2</t>
  </si>
  <si>
    <t>"pro Š1a, Š2a, Š5b, Š13a" (1,6*1,6*0,3+1,6*1*0,3*2+1*1*0,3*2+0,2*1*1)*4</t>
  </si>
  <si>
    <t>67</t>
  </si>
  <si>
    <t>592241620</t>
  </si>
  <si>
    <t>skruž betonová s ocelová se stupadly +PE povlakem TBH-Q 1000/1000/120 SP 100x100x12 cm</t>
  </si>
  <si>
    <t>1497832045</t>
  </si>
  <si>
    <t>4,0</t>
  </si>
  <si>
    <t>68</t>
  </si>
  <si>
    <t>592241610</t>
  </si>
  <si>
    <t>skruž betonová s ocelová se stupadly +PE povlakem TBH TBS-Q 1000/500/120 SP 100x50x12 cm</t>
  </si>
  <si>
    <t>-1753283987</t>
  </si>
  <si>
    <t>5,0</t>
  </si>
  <si>
    <t>69</t>
  </si>
  <si>
    <t>592241600</t>
  </si>
  <si>
    <t>skruž betonová s ocelová se stupadly +PE povlakem TBS-Q 1000/250/120 SP 100x25x12 cm</t>
  </si>
  <si>
    <t>-165539515</t>
  </si>
  <si>
    <t>70</t>
  </si>
  <si>
    <t>592241670</t>
  </si>
  <si>
    <t>skruž betonová přechodová TBR-Q 625/600/120 SP 62,5/100x60x12 cm</t>
  </si>
  <si>
    <t>-75416398</t>
  </si>
  <si>
    <t>17,0</t>
  </si>
  <si>
    <t>71</t>
  </si>
  <si>
    <t>592241750</t>
  </si>
  <si>
    <t>prstenec betonový vyrovnávací TBW-Q 625/60/120 62,5x6x12 cm</t>
  </si>
  <si>
    <t>-1221072266</t>
  </si>
  <si>
    <t>72</t>
  </si>
  <si>
    <t>592241760</t>
  </si>
  <si>
    <t>prstenec betonový vyrovnávací TBW-Q 625/80/120 62,5x8x12 cm</t>
  </si>
  <si>
    <t>-926983817</t>
  </si>
  <si>
    <t>19,0</t>
  </si>
  <si>
    <t>73</t>
  </si>
  <si>
    <t>592241770</t>
  </si>
  <si>
    <t>prstenec betonový vyrovnávací TBW-Q 625/100/120 62,5x10x12 cm</t>
  </si>
  <si>
    <t>1406813912</t>
  </si>
  <si>
    <t>13,0</t>
  </si>
  <si>
    <t>74</t>
  </si>
  <si>
    <t>592241830</t>
  </si>
  <si>
    <t>dno betonové šachtové kulaté TZZ-Q 100/75 D130x15 cm</t>
  </si>
  <si>
    <t>2022938767</t>
  </si>
  <si>
    <t>14,0</t>
  </si>
  <si>
    <t>75</t>
  </si>
  <si>
    <t>5922416200R</t>
  </si>
  <si>
    <t>skruž betonová s ocelová se stupadly +PE povlakem TBZ-Q 1200/1000</t>
  </si>
  <si>
    <t>677184356</t>
  </si>
  <si>
    <t>76</t>
  </si>
  <si>
    <t>5922416201R</t>
  </si>
  <si>
    <t>skruž betonová s ocelová se stupadly +PE povlakem TBZ-Q 1200/500</t>
  </si>
  <si>
    <t>-1748326438</t>
  </si>
  <si>
    <t>77</t>
  </si>
  <si>
    <t>5922416202R</t>
  </si>
  <si>
    <t>zákrytová deska  TZK-Q 1200/600</t>
  </si>
  <si>
    <t>-372211812</t>
  </si>
  <si>
    <t>78</t>
  </si>
  <si>
    <t>5922434800R</t>
  </si>
  <si>
    <t>těsnění elastomerové pro spojení šachetních dílů DN 1200</t>
  </si>
  <si>
    <t>-368403211</t>
  </si>
  <si>
    <t>79</t>
  </si>
  <si>
    <t>592243480</t>
  </si>
  <si>
    <t>těsnění elastomerové pro spojení šachetních dílů EMT DN 1000</t>
  </si>
  <si>
    <t>-98087466</t>
  </si>
  <si>
    <t>91,0</t>
  </si>
  <si>
    <t>80</t>
  </si>
  <si>
    <t>894703011R</t>
  </si>
  <si>
    <t xml:space="preserve">Obklad čedičový dna a stěn šachty </t>
  </si>
  <si>
    <t>-1854319289</t>
  </si>
  <si>
    <t>"3 šachty žlábek, lavička" 3* 2</t>
  </si>
  <si>
    <t>81</t>
  </si>
  <si>
    <t>896000003R</t>
  </si>
  <si>
    <t>Napojení přípojky do Š14, vyvrtání, utěsnění</t>
  </si>
  <si>
    <t>2090651341</t>
  </si>
  <si>
    <t>1,0</t>
  </si>
  <si>
    <t>82</t>
  </si>
  <si>
    <t>899103111</t>
  </si>
  <si>
    <t>Osazení poklopů litinových nebo ocelových včetně rámů hmotnosti nad 100 do 150 kg</t>
  </si>
  <si>
    <t>2086833</t>
  </si>
  <si>
    <t>83</t>
  </si>
  <si>
    <t>552410150</t>
  </si>
  <si>
    <t>poklop šachtový  třída D 400 s odvětráním</t>
  </si>
  <si>
    <t>506613152</t>
  </si>
  <si>
    <t>Ostatní konstrukce a práce-bourání</t>
  </si>
  <si>
    <t>84</t>
  </si>
  <si>
    <t>919735112</t>
  </si>
  <si>
    <t>Řezání stávajícího živičného krytu hl do 100 mm</t>
  </si>
  <si>
    <t>788548416</t>
  </si>
  <si>
    <t>28,1*2</t>
  </si>
  <si>
    <t>85</t>
  </si>
  <si>
    <t>966000000R</t>
  </si>
  <si>
    <t>demontáž a následná montáž lamp VO</t>
  </si>
  <si>
    <t>ks</t>
  </si>
  <si>
    <t>-1115789151</t>
  </si>
  <si>
    <t>997</t>
  </si>
  <si>
    <t>Přesun sutě</t>
  </si>
  <si>
    <t>86</t>
  </si>
  <si>
    <t>997221551</t>
  </si>
  <si>
    <t>Vodorovná doprava suti ze sypkých materiálů do 1 km</t>
  </si>
  <si>
    <t>870572508</t>
  </si>
  <si>
    <t>"výměry v pol.113107137, 113107213, 113154184 "</t>
  </si>
  <si>
    <t>(13,44*0,63)+(770,4*0,50)+(44,960*0,45)</t>
  </si>
  <si>
    <t>87</t>
  </si>
  <si>
    <t>997221559</t>
  </si>
  <si>
    <t>Příplatek ZKD 1 km u vodorovné dopravy suti ze sypkých materiálů</t>
  </si>
  <si>
    <t>-2079250457</t>
  </si>
  <si>
    <t>"skládka 10 km -  9x příplatek"</t>
  </si>
  <si>
    <t>413,899*9</t>
  </si>
  <si>
    <t>88</t>
  </si>
  <si>
    <t>997221825</t>
  </si>
  <si>
    <t>Poplatek za uložení železobetonového odpadu na skládce (skládkovné)</t>
  </si>
  <si>
    <t>834317592</t>
  </si>
  <si>
    <t>13,44*0,63</t>
  </si>
  <si>
    <t>89</t>
  </si>
  <si>
    <t>997221845</t>
  </si>
  <si>
    <t>Poplatek za uložení odpadu z asfaltových povrchů na skládce (skládkovné)</t>
  </si>
  <si>
    <t>1118801137</t>
  </si>
  <si>
    <t>44,960*0,45</t>
  </si>
  <si>
    <t>90</t>
  </si>
  <si>
    <t>997221855</t>
  </si>
  <si>
    <t>Poplatek za uložení odpadu z kameniva na skládce (skládkovné)</t>
  </si>
  <si>
    <t>-719037546</t>
  </si>
  <si>
    <t>(154,5*0,400)</t>
  </si>
  <si>
    <t>998</t>
  </si>
  <si>
    <t>Přesun hmot</t>
  </si>
  <si>
    <t>91</t>
  </si>
  <si>
    <t>998275101</t>
  </si>
  <si>
    <t>Přesun hmot pro trubní vedení z trub kameninových otevřený výkop</t>
  </si>
  <si>
    <t>895686698</t>
  </si>
  <si>
    <t>02 - Jednotná kanalizace - východ</t>
  </si>
  <si>
    <t>1845641795</t>
  </si>
  <si>
    <t>"příloha D.2.1."</t>
  </si>
  <si>
    <t>283,5</t>
  </si>
  <si>
    <t>781994410</t>
  </si>
  <si>
    <t>1147316958</t>
  </si>
  <si>
    <t>"příloha D.2.1.str. 6 - po úsecích převádění nebo přečerpávání mobilními kalovými čerpadly"</t>
  </si>
  <si>
    <t>40 * 24,0</t>
  </si>
  <si>
    <t>100000004R</t>
  </si>
  <si>
    <t>Provizorní přečerpávání odpadních vod při přepojení přípojek</t>
  </si>
  <si>
    <t>-853799626</t>
  </si>
  <si>
    <t>"přepojení přípojek"6</t>
  </si>
  <si>
    <t>113106171</t>
  </si>
  <si>
    <t>Rozebrání dlažeb vozovek pl do 50 m2 ze zámkové dlažby s ložem z kameniva</t>
  </si>
  <si>
    <t>1769987655</t>
  </si>
  <si>
    <t>"chodník"3,5*1,5</t>
  </si>
  <si>
    <t>2056718624</t>
  </si>
  <si>
    <t>280*1,5</t>
  </si>
  <si>
    <t>-1584978143</t>
  </si>
  <si>
    <t>-2017674251</t>
  </si>
  <si>
    <t>"příloha D2.1.str.5"190</t>
  </si>
  <si>
    <t>1319011295</t>
  </si>
  <si>
    <t>40*2</t>
  </si>
  <si>
    <t>-203657429</t>
  </si>
  <si>
    <t>-1686230507</t>
  </si>
  <si>
    <t>"vodovod a plznovod"  7*1,5</t>
  </si>
  <si>
    <t>119001412</t>
  </si>
  <si>
    <t>Dočasné zajištění potrubí betonového, ŽB nebo kameninového DN do 500</t>
  </si>
  <si>
    <t>558843660</t>
  </si>
  <si>
    <t>"dešťová kanalizace"  3*1,5</t>
  </si>
  <si>
    <t>119001422</t>
  </si>
  <si>
    <t>Dočasné zajištění kabelů a kabelových tratí z 6 volně ložených kabelů</t>
  </si>
  <si>
    <t>-1039503548</t>
  </si>
  <si>
    <t>"kabely "7*1,5</t>
  </si>
  <si>
    <t>1788166541</t>
  </si>
  <si>
    <t>" z pol. 119001401, 119001412, 1190014ěš"</t>
  </si>
  <si>
    <t>25,5*1,5</t>
  </si>
  <si>
    <t>2008655479</t>
  </si>
  <si>
    <t>"příloha D.2.3.1, D.21.3.2"</t>
  </si>
  <si>
    <t>"STOKA A"</t>
  </si>
  <si>
    <t>184,5*(3,05+2,61+2,35+2,5+2,8)/5*1,5+45,5*(2,8+2,05)/2*1,3</t>
  </si>
  <si>
    <t>"-komunikace"-(184,5*1,5*0,5+45,5*1,3*0,5)</t>
  </si>
  <si>
    <t>"STOKA A1"</t>
  </si>
  <si>
    <t>19,5*(2,6+2,91)/2*1,5</t>
  </si>
  <si>
    <t>"- komunikace" - 19,5*1,5*0,50</t>
  </si>
  <si>
    <t>"STOKA C"</t>
  </si>
  <si>
    <t>19,0*(2,55+2,5)/2*1,5</t>
  </si>
  <si>
    <t>"- komunikace" - 19,0*1,5*0,50</t>
  </si>
  <si>
    <t>"STOKA E"</t>
  </si>
  <si>
    <t>15,0*(2,55+1,75)/2*1,3</t>
  </si>
  <si>
    <t>"- komunikace" - 15,0*1,3*0,50</t>
  </si>
  <si>
    <t xml:space="preserve">868,044/100*60   </t>
  </si>
  <si>
    <t>-649029221</t>
  </si>
  <si>
    <t xml:space="preserve">868,044/100*40   </t>
  </si>
  <si>
    <t>-1082539310</t>
  </si>
  <si>
    <t>184,5*(3,05+2,61+2,35+2,5+2,8)/5*2+45,5*(2,8+2,05)/2*2</t>
  </si>
  <si>
    <t>19,5*(2,6+2,91)/2*2</t>
  </si>
  <si>
    <t>19,0*(2,55+2,5)/2*2</t>
  </si>
  <si>
    <t>1801496171</t>
  </si>
  <si>
    <t>" výměra v pol. 151101102"  1406,348</t>
  </si>
  <si>
    <t>1083350673</t>
  </si>
  <si>
    <t>868,044/100*55</t>
  </si>
  <si>
    <t>794333242</t>
  </si>
  <si>
    <t>868,044</t>
  </si>
  <si>
    <t>-1561636013</t>
  </si>
  <si>
    <t>-1340360817</t>
  </si>
  <si>
    <t>868,044*1,6</t>
  </si>
  <si>
    <t>1307815335</t>
  </si>
  <si>
    <t>"příloha D.2.4a"</t>
  </si>
  <si>
    <t>"- štěrkopískové lože" -(223,0*1,5+60,5*1,3)*0,15</t>
  </si>
  <si>
    <t>"- podkladní beton a sedlo" -(223,0*1,5+60,5*1,3)*0,265</t>
  </si>
  <si>
    <t>"- obsyp štěrkop." -(223,0*1,5*0,6+60,5*1,3*0,5)</t>
  </si>
  <si>
    <t>1183292101</t>
  </si>
  <si>
    <t>456,561*1,9</t>
  </si>
  <si>
    <t>1630428462</t>
  </si>
  <si>
    <t>223,0*1,5*0,6+60,5*1,3*0,5</t>
  </si>
  <si>
    <t>"- potrubí "  -(223,0*0,126+60,5*0,07)</t>
  </si>
  <si>
    <t>120018757</t>
  </si>
  <si>
    <t>207,692*2,0</t>
  </si>
  <si>
    <t>848382783</t>
  </si>
  <si>
    <t>-751732850</t>
  </si>
  <si>
    <t>"rýha" (223,0*1,5+60,5*1,3)*0,15</t>
  </si>
  <si>
    <t>"šachty "  13*1,5*1,5*0,2</t>
  </si>
  <si>
    <t>1122511811</t>
  </si>
  <si>
    <t>"příloha D.2.4"</t>
  </si>
  <si>
    <t>"podkladní beton a sedlo"(223,0*1,5+60,5*1,3)*0,265</t>
  </si>
  <si>
    <t>692500479</t>
  </si>
  <si>
    <t>"2 vrstvy provizorní štěrkový zásyp" 283,5*1,5*2</t>
  </si>
  <si>
    <t>506146219</t>
  </si>
  <si>
    <t xml:space="preserve">"příloha D.2.1  DN300"  </t>
  </si>
  <si>
    <t>60,5</t>
  </si>
  <si>
    <t>-2051595371</t>
  </si>
  <si>
    <t>53920566</t>
  </si>
  <si>
    <t>223,0</t>
  </si>
  <si>
    <t>1008084091</t>
  </si>
  <si>
    <t>35</t>
  </si>
  <si>
    <t>837312221</t>
  </si>
  <si>
    <t>Montáž kameninových tvarovek jednoosých s integrovaným těsněním otevřený výkop DN 150</t>
  </si>
  <si>
    <t>-1063858260</t>
  </si>
  <si>
    <t>597109840</t>
  </si>
  <si>
    <t>koleno kameninové glazované DN150mm 45° spojovací systém F</t>
  </si>
  <si>
    <t>303854427</t>
  </si>
  <si>
    <t>1349428220</t>
  </si>
  <si>
    <t>-518521635</t>
  </si>
  <si>
    <t>-142336231</t>
  </si>
  <si>
    <t>152129521</t>
  </si>
  <si>
    <t>-975278206</t>
  </si>
  <si>
    <t>1347802605</t>
  </si>
  <si>
    <t>43</t>
  </si>
  <si>
    <t>695606755</t>
  </si>
  <si>
    <t>44</t>
  </si>
  <si>
    <t>-32100967</t>
  </si>
  <si>
    <t>871313121</t>
  </si>
  <si>
    <t>Montáž kanalizačního potrubí z PVC těsněné gumovým kroužkem otevřený výkop sklon do 20 % DN 150</t>
  </si>
  <si>
    <t>831635400</t>
  </si>
  <si>
    <t>"přípojky"6,0</t>
  </si>
  <si>
    <t>286148010</t>
  </si>
  <si>
    <t>trubka kanalizační SN10 PVC potrubí DN 150/6m</t>
  </si>
  <si>
    <t>-667797208</t>
  </si>
  <si>
    <t>P</t>
  </si>
  <si>
    <t>Poznámka k položce:
WAVIN kód výrobku: JP000100W . Potrubí je černé barvy s bílou vnitřní stěnou !</t>
  </si>
  <si>
    <t>877313122</t>
  </si>
  <si>
    <t>Montáž přesuvek na potrubí z kanalizačních trub z PVC těsněných kroužkem otevřený výkop DN 150</t>
  </si>
  <si>
    <t>-652197734</t>
  </si>
  <si>
    <t>"přepojení přípojek  na novou kanalizaci příloha D.1.1 str.8"  6,0</t>
  </si>
  <si>
    <t>286120060</t>
  </si>
  <si>
    <t>přechod z kameniny na PVC potrubí PPKGUS DN 160</t>
  </si>
  <si>
    <t>-1035204523</t>
  </si>
  <si>
    <t>286117420</t>
  </si>
  <si>
    <t>spojka  PVC DN 150</t>
  </si>
  <si>
    <t>1896727477</t>
  </si>
  <si>
    <t>1678894373</t>
  </si>
  <si>
    <t>-1423488307</t>
  </si>
  <si>
    <t>894411131</t>
  </si>
  <si>
    <t>Zřízení šachet kanalizačních z betonových dílců na potrubí DN nad 300 do 400 dno beton tř. C 25/30</t>
  </si>
  <si>
    <t>-211598769</t>
  </si>
  <si>
    <t>795472553</t>
  </si>
  <si>
    <t>"pro ŠA1, ŠA7, ŠA8, ŠA31, ŠC1,ŠC2,ŠE1,ŠE2" (1,6*1,6*0,3+1,6*1*0,3*2+1*1*0,3*2+0,2*1*1)*8</t>
  </si>
  <si>
    <t>-52615925</t>
  </si>
  <si>
    <t>2,0</t>
  </si>
  <si>
    <t>55</t>
  </si>
  <si>
    <t>1318709472</t>
  </si>
  <si>
    <t>9,0</t>
  </si>
  <si>
    <t>56</t>
  </si>
  <si>
    <t>385798599</t>
  </si>
  <si>
    <t>57</t>
  </si>
  <si>
    <t>139501131</t>
  </si>
  <si>
    <t>58</t>
  </si>
  <si>
    <t>-1930578744</t>
  </si>
  <si>
    <t>3,0</t>
  </si>
  <si>
    <t>59</t>
  </si>
  <si>
    <t>1202267274</t>
  </si>
  <si>
    <t>11,0</t>
  </si>
  <si>
    <t>65829855</t>
  </si>
  <si>
    <t>-1189772889</t>
  </si>
  <si>
    <t>6,0</t>
  </si>
  <si>
    <t>2055814310</t>
  </si>
  <si>
    <t>60,0</t>
  </si>
  <si>
    <t>1004516216</t>
  </si>
  <si>
    <t>-1750088922</t>
  </si>
  <si>
    <t>-1122353061</t>
  </si>
  <si>
    <t>-637396867</t>
  </si>
  <si>
    <t>"výměry v pol.113107184, 113107213 "</t>
  </si>
  <si>
    <t>(420*0,45)+(420*0,50)</t>
  </si>
  <si>
    <t>-766392949</t>
  </si>
  <si>
    <t>399*9</t>
  </si>
  <si>
    <t>425497041</t>
  </si>
  <si>
    <t>420*0,45</t>
  </si>
  <si>
    <t>1768980721</t>
  </si>
  <si>
    <t>(420*0,400)</t>
  </si>
  <si>
    <t>-2146205347</t>
  </si>
  <si>
    <t>03 - Dešťová kanalizace</t>
  </si>
  <si>
    <t>2095880385</t>
  </si>
  <si>
    <t>"příloha D.3.1."</t>
  </si>
  <si>
    <t>490</t>
  </si>
  <si>
    <t>426067050</t>
  </si>
  <si>
    <t>347181323</t>
  </si>
  <si>
    <t>"příloha D.3.1.str. 5 - po úsecích převádění nebo přečerpávání mobilními kalovými čerpadly"</t>
  </si>
  <si>
    <t>-548985881</t>
  </si>
  <si>
    <t>"chodník"43,0*1,3</t>
  </si>
  <si>
    <t>558085613</t>
  </si>
  <si>
    <t>"příloha D.3.1 komunikace živice a chodník"</t>
  </si>
  <si>
    <t>220*1,5</t>
  </si>
  <si>
    <t>-706480056</t>
  </si>
  <si>
    <t>299*1,5</t>
  </si>
  <si>
    <t>-1139269226</t>
  </si>
  <si>
    <t>"příloha D3.1.str.4"469</t>
  </si>
  <si>
    <t>1667490617</t>
  </si>
  <si>
    <t>-1586672085</t>
  </si>
  <si>
    <t>-2108803143</t>
  </si>
  <si>
    <t>"vodovod a plynovod"  4*1,5</t>
  </si>
  <si>
    <t>1682132782</t>
  </si>
  <si>
    <t>"kabely "4*1,5</t>
  </si>
  <si>
    <t>809227422</t>
  </si>
  <si>
    <t>191*1,5*0,2</t>
  </si>
  <si>
    <t>2034023864</t>
  </si>
  <si>
    <t>" z pol. 119001401,  119001422"</t>
  </si>
  <si>
    <t>12*1,5</t>
  </si>
  <si>
    <t>548544985</t>
  </si>
  <si>
    <t>"STOKA D"</t>
  </si>
  <si>
    <t>201,5*(1,09+1,81+1,65)/3*1,5+288,5*(1,65+1,93+1,68+1,60+1,50)/5*1,3</t>
  </si>
  <si>
    <t>"-komunikace, chodník"-(299*1,5*0,5)</t>
  </si>
  <si>
    <t>"-tráva"-(191*1,5*0,2)</t>
  </si>
  <si>
    <t xml:space="preserve">803,946/100*60   </t>
  </si>
  <si>
    <t>-1589117938</t>
  </si>
  <si>
    <t xml:space="preserve">803,946/100*40   </t>
  </si>
  <si>
    <t>151101101</t>
  </si>
  <si>
    <t>Zřízení příložného pažení a rozepření stěn rýh hl do 2 m</t>
  </si>
  <si>
    <t>135558387</t>
  </si>
  <si>
    <t>201,5*(1,09+1,81+1,65)/3*2+288,5*(1,65+1,93+1,68+1,60+1,50)/5*2</t>
  </si>
  <si>
    <t>151101111</t>
  </si>
  <si>
    <t>Odstranění příložného pažení a rozepření stěn rýh hl do 2 m</t>
  </si>
  <si>
    <t>502237707</t>
  </si>
  <si>
    <t>" výměra v pol. 151101101"  1575,961</t>
  </si>
  <si>
    <t>161101101</t>
  </si>
  <si>
    <t>Svislé přemístění výkopku z horniny tř. 1 až 4 hl výkopu do 2,5 m</t>
  </si>
  <si>
    <t>1799185876</t>
  </si>
  <si>
    <t>803,946/100*55</t>
  </si>
  <si>
    <t>-571221313</t>
  </si>
  <si>
    <t>803,946</t>
  </si>
  <si>
    <t>1842403954</t>
  </si>
  <si>
    <t>625425966</t>
  </si>
  <si>
    <t>803,946*1,6</t>
  </si>
  <si>
    <t>34869600</t>
  </si>
  <si>
    <t>"příloha D.3.4a"</t>
  </si>
  <si>
    <t>"- štěrkopískové lože" -(201,5*1,5+288,5*1,3)*0,15</t>
  </si>
  <si>
    <t>"- podkladní beton a sedlo" -(201,5*1,5+288,5*1,3)*0,265</t>
  </si>
  <si>
    <t>"- obsyp štěrkop." -(201,5*1,5*0,6+288,5*1,3*0,5)</t>
  </si>
  <si>
    <t>-1166708352</t>
  </si>
  <si>
    <t>153,991*1,9</t>
  </si>
  <si>
    <t>-685610604</t>
  </si>
  <si>
    <t>201,5*1,5*0,6+288,5*1,3*0,5</t>
  </si>
  <si>
    <t>"- potrubí "  -(201,5*0,126+288,5*0,07)</t>
  </si>
  <si>
    <t>-84689568</t>
  </si>
  <si>
    <t>323,291*2,0</t>
  </si>
  <si>
    <t>2110318445</t>
  </si>
  <si>
    <t>490,0</t>
  </si>
  <si>
    <t>1966857521</t>
  </si>
  <si>
    <t>"rýha" (201,5*1,5+288,5*1,3)*0,15</t>
  </si>
  <si>
    <t>"šachty "  11*1,5*1,5*0,2</t>
  </si>
  <si>
    <t>1967681893</t>
  </si>
  <si>
    <t>"podkladní beton a sedlo"(201,5*1,5+288,5*1,3)*0,265</t>
  </si>
  <si>
    <t>465513327</t>
  </si>
  <si>
    <t>Dlažba z lomového kamene na cementovou maltu s vyspárováním tl 300 mm do bet.lože</t>
  </si>
  <si>
    <t>1941362182</t>
  </si>
  <si>
    <t>" výústní objekt" 8</t>
  </si>
  <si>
    <t>1318457591</t>
  </si>
  <si>
    <t>"2 vrstvy provizorní štěrkový zásyp" 490*1,5*2</t>
  </si>
  <si>
    <t>339009380</t>
  </si>
  <si>
    <t xml:space="preserve">"příloha D.3.1  DN300"  </t>
  </si>
  <si>
    <t>288,5</t>
  </si>
  <si>
    <t>399769180</t>
  </si>
  <si>
    <t>-552494463</t>
  </si>
  <si>
    <t>201,5</t>
  </si>
  <si>
    <t>-1337696840</t>
  </si>
  <si>
    <t>-1662450489</t>
  </si>
  <si>
    <t>597117700</t>
  </si>
  <si>
    <t>odbočka kameninová glazovaná jednoduchá kolmá DN300/150 L50cm spojovací systém C/F tř.160/-</t>
  </si>
  <si>
    <t>-1382354713</t>
  </si>
  <si>
    <t>2020283113</t>
  </si>
  <si>
    <t>-1392510928</t>
  </si>
  <si>
    <t>429712604</t>
  </si>
  <si>
    <t>-582562462</t>
  </si>
  <si>
    <t>1912818251</t>
  </si>
  <si>
    <t>-1459100031</t>
  </si>
  <si>
    <t>-1041446393</t>
  </si>
  <si>
    <t>-283034515</t>
  </si>
  <si>
    <t>konstrukce z prostého betonu se zvýšenými nároky na prostředí tř. C 30/37</t>
  </si>
  <si>
    <t>-1817189744</t>
  </si>
  <si>
    <t>"výústní objekt" (4,5*1,64-1,5*1,0)*0,5</t>
  </si>
  <si>
    <t>894502201</t>
  </si>
  <si>
    <t>Bednění stěn šachet pravoúhlých nebo vícehranných oboustranné</t>
  </si>
  <si>
    <t>1544725129</t>
  </si>
  <si>
    <t>"výústní objekt" 4,5*1,6*2</t>
  </si>
  <si>
    <t>-195993267</t>
  </si>
  <si>
    <t>-135147037</t>
  </si>
  <si>
    <t>skruž betonová přechodová TBR-Q  62,5/100x60x12 cm</t>
  </si>
  <si>
    <t>660366477</t>
  </si>
  <si>
    <t>592241300</t>
  </si>
  <si>
    <t>deska betonová přechodová</t>
  </si>
  <si>
    <t>-700265593</t>
  </si>
  <si>
    <t>82928090</t>
  </si>
  <si>
    <t>-989581761</t>
  </si>
  <si>
    <t>1887165187</t>
  </si>
  <si>
    <t xml:space="preserve">dno betonové šachtové kulaté TBZ-Q </t>
  </si>
  <si>
    <t>1160172256</t>
  </si>
  <si>
    <t>988825717</t>
  </si>
  <si>
    <t>40,0</t>
  </si>
  <si>
    <t>134690283</t>
  </si>
  <si>
    <t>Napojení přípojky do ŠD11, vyvrtání, utěsnění</t>
  </si>
  <si>
    <t>1163056333</t>
  </si>
  <si>
    <t>-952399942</t>
  </si>
  <si>
    <t>474578595</t>
  </si>
  <si>
    <t>797054757</t>
  </si>
  <si>
    <t>220</t>
  </si>
  <si>
    <t>1473848394</t>
  </si>
  <si>
    <t>-313883425</t>
  </si>
  <si>
    <t>91411238</t>
  </si>
  <si>
    <t>-540344243</t>
  </si>
  <si>
    <t>49287186</t>
  </si>
  <si>
    <t>04 - Vodovod - západ</t>
  </si>
  <si>
    <t xml:space="preserve">    2 - Zakládání</t>
  </si>
  <si>
    <t xml:space="preserve">    6 - Úpravy povrchů, podlahy a osazování výplní</t>
  </si>
  <si>
    <t>PSV - Práce a dodávky PSV</t>
  </si>
  <si>
    <t xml:space="preserve">    767 - Konstrukce zámečnické</t>
  </si>
  <si>
    <t>Vyjmutí stávajícího potrubí  vč. odvozu na skládku</t>
  </si>
  <si>
    <t>714903891</t>
  </si>
  <si>
    <t>"příloha D.4.1."</t>
  </si>
  <si>
    <t>-515692792</t>
  </si>
  <si>
    <t>Vypouštění a proplachy potrubí</t>
  </si>
  <si>
    <t>Ks</t>
  </si>
  <si>
    <t>756624822</t>
  </si>
  <si>
    <t>"příloha D.4.1 str. 5"</t>
  </si>
  <si>
    <t>"odkalení a odvzdušnění" 2,0</t>
  </si>
  <si>
    <t>113106151</t>
  </si>
  <si>
    <t>Rozebrání dlažeb vozovek pl do 50 m2 z velkých kostek s ložem z kameniva</t>
  </si>
  <si>
    <t>207296791</t>
  </si>
  <si>
    <t>"vozovka dlažba"19*0,9</t>
  </si>
  <si>
    <t>-1405451491</t>
  </si>
  <si>
    <t>"parkoviště a chodník"232*0,9</t>
  </si>
  <si>
    <t>113107177</t>
  </si>
  <si>
    <t>Odstranění podkladu pl přes 50 m2 do 200 m2 z betonu vyztuženého sítěmi tl 300 mm</t>
  </si>
  <si>
    <t>452910477</t>
  </si>
  <si>
    <t>"schodiště, vozovka, parkoviště panely"161,5*0,9</t>
  </si>
  <si>
    <t>-2008551793</t>
  </si>
  <si>
    <t>"příloha D.4.1 komunikace živice"</t>
  </si>
  <si>
    <t>24,5*0,9</t>
  </si>
  <si>
    <t>-1853747116</t>
  </si>
  <si>
    <t>491,5*0,9</t>
  </si>
  <si>
    <t>-135985145</t>
  </si>
  <si>
    <t>54,5*0,9*0,2</t>
  </si>
  <si>
    <t>-1789630246</t>
  </si>
  <si>
    <t>2064714186</t>
  </si>
  <si>
    <t>-506510687</t>
  </si>
  <si>
    <t>-1503025471</t>
  </si>
  <si>
    <t>-1133554185</t>
  </si>
  <si>
    <t>1796228574</t>
  </si>
  <si>
    <t>"příloha D.4.3."</t>
  </si>
  <si>
    <t>491,5*(1,7+1,91+1,75+1,7+2,23+1,73)/6*0,9</t>
  </si>
  <si>
    <t>"-komunikace"-(437*0,9*0,5)</t>
  </si>
  <si>
    <t>"- tráva" - 54,5*0,9*0,20</t>
  </si>
  <si>
    <t xml:space="preserve">605,99/100*60   </t>
  </si>
  <si>
    <t>1383517055</t>
  </si>
  <si>
    <t xml:space="preserve">605,99/100*40   </t>
  </si>
  <si>
    <t>-1786648107</t>
  </si>
  <si>
    <t>491,5*(1,7+1,91+1,75+1,7+2,23+1,73)/6*2</t>
  </si>
  <si>
    <t>-2109008046</t>
  </si>
  <si>
    <t>" výměra v pol. 151101101"  1805,443</t>
  </si>
  <si>
    <t>-1651388636</t>
  </si>
  <si>
    <t>605,99/100*55</t>
  </si>
  <si>
    <t>-497405790</t>
  </si>
  <si>
    <t>605,99</t>
  </si>
  <si>
    <t>1074218490</t>
  </si>
  <si>
    <t>605,99*1,6</t>
  </si>
  <si>
    <t>-1258572047</t>
  </si>
  <si>
    <t>"příloha D.4.4."</t>
  </si>
  <si>
    <t>"- štěrkopískové lože" - (491,5*0,9*0,1)</t>
  </si>
  <si>
    <t>"- obsyp štěrkop." -(491,5*0,9*0,4)</t>
  </si>
  <si>
    <t>-4937347</t>
  </si>
  <si>
    <t>384,815*1,9</t>
  </si>
  <si>
    <t>-107383308</t>
  </si>
  <si>
    <t>"obsyp štěrkop." 491,5*0,9*0,4</t>
  </si>
  <si>
    <t>1426456413</t>
  </si>
  <si>
    <t>176,94*2,0</t>
  </si>
  <si>
    <t>1377470285</t>
  </si>
  <si>
    <t>111389064</t>
  </si>
  <si>
    <t>"příloha D.4.1 str.8"54,5*0,9</t>
  </si>
  <si>
    <t>271346321</t>
  </si>
  <si>
    <t>49,05</t>
  </si>
  <si>
    <t>473285513</t>
  </si>
  <si>
    <t>49,05*0,025</t>
  </si>
  <si>
    <t>Zakládání</t>
  </si>
  <si>
    <t>273326131R</t>
  </si>
  <si>
    <t>Oprava schodiště</t>
  </si>
  <si>
    <t>-163071246</t>
  </si>
  <si>
    <t>-1781886759</t>
  </si>
  <si>
    <t>"štěrkopískové lože" 491,5*0,9*0,1</t>
  </si>
  <si>
    <t>452313141</t>
  </si>
  <si>
    <t>Opěrné bloky z betonu prostého tř. C 16/20 otevřený výkop</t>
  </si>
  <si>
    <t>39240926</t>
  </si>
  <si>
    <t>"příloha D.4.5 - 5ks"</t>
  </si>
  <si>
    <t>5*0,15</t>
  </si>
  <si>
    <t>452353101</t>
  </si>
  <si>
    <t>Bednění opěrných bloků otevřený výkop</t>
  </si>
  <si>
    <t>-1873703920</t>
  </si>
  <si>
    <t>831362121R</t>
  </si>
  <si>
    <t>napojení do šachet, vyvrtání utěsnění</t>
  </si>
  <si>
    <t>-767795503</t>
  </si>
  <si>
    <t>"D.4.1"2</t>
  </si>
  <si>
    <t>-1313263402</t>
  </si>
  <si>
    <t>"2 vrstvy provizorní štěrkový zásyp" 491,5*0,9*2</t>
  </si>
  <si>
    <t>Úpravy povrchů, podlahy a osazování výplní</t>
  </si>
  <si>
    <t>612111111R</t>
  </si>
  <si>
    <t>Vyspravení MC a pačok vnitřních stěn a stropu</t>
  </si>
  <si>
    <t>-1176702504</t>
  </si>
  <si>
    <t>"oprava AŠ"10,0</t>
  </si>
  <si>
    <t>800000001R</t>
  </si>
  <si>
    <t>Napojení nového řadu na stávající řad</t>
  </si>
  <si>
    <t>-224288946</t>
  </si>
  <si>
    <t>"příloha D.4.2."  4,0</t>
  </si>
  <si>
    <t>871241151</t>
  </si>
  <si>
    <t>Montáž potrubí z PE100 SDR 17 otevřený výkop svařovaných na tupo D 90 x 5,4 mm</t>
  </si>
  <si>
    <t>-2145732910</t>
  </si>
  <si>
    <t>69,5</t>
  </si>
  <si>
    <t>286136200</t>
  </si>
  <si>
    <t>potrubí dvouvrstvé PE100 s 10% signalizační vrstvou, SDR 17, 90x5,4. L=12m</t>
  </si>
  <si>
    <t>1882762990</t>
  </si>
  <si>
    <t>871251151</t>
  </si>
  <si>
    <t>Montáž potrubí z PE100 SDR 17 otevřený výkop svařovaných na tupo D 110 x 6,6 mm</t>
  </si>
  <si>
    <t>-1530712475</t>
  </si>
  <si>
    <t>422,0</t>
  </si>
  <si>
    <t>286136210</t>
  </si>
  <si>
    <t>potrubí dvouvrstvé PE100 s 10% signalizační vrstvou, SDR 17, 110x6,6. L=12m</t>
  </si>
  <si>
    <t>-1920510676</t>
  </si>
  <si>
    <t>871161121</t>
  </si>
  <si>
    <t>Montáž potrubí z trubek z tlakového polyetylénu otevřený výkop svařovaných vnější průměr 32 mm</t>
  </si>
  <si>
    <t>1571853684</t>
  </si>
  <si>
    <t>"příloha D.4.1. přípojky"</t>
  </si>
  <si>
    <t>15,0</t>
  </si>
  <si>
    <t>286137520</t>
  </si>
  <si>
    <t>potrubí vodovodní PEMD,  PN 12,5    32 x 4,4 mm</t>
  </si>
  <si>
    <t>-317100617</t>
  </si>
  <si>
    <t>857243131</t>
  </si>
  <si>
    <t>Montáž litinových tvarovek odbočných hrdlových otevřený výkop s integrovaným těsněním DN 80</t>
  </si>
  <si>
    <t>-433444750</t>
  </si>
  <si>
    <t>552537400</t>
  </si>
  <si>
    <t>tvarovka hrdlová spos přírubovou odbočkou z tvárné litinypro PE potrubí MMA kus 80/80</t>
  </si>
  <si>
    <t>1179362028</t>
  </si>
  <si>
    <t xml:space="preserve">"příloha D.4.5." </t>
  </si>
  <si>
    <t>857263131</t>
  </si>
  <si>
    <t>Montáž litinových tvarovek hrdlových odbočných  DN 100</t>
  </si>
  <si>
    <t>-893243027</t>
  </si>
  <si>
    <t>552537390R</t>
  </si>
  <si>
    <t>tvarovka hrdlová  s přírubovou odbočkou z tvárné litinypro PE potrubí  MMA-kus DN 100/80 mm</t>
  </si>
  <si>
    <t>-579925659</t>
  </si>
  <si>
    <t>857262121</t>
  </si>
  <si>
    <t>Montáž litinových tvarovek přírubových otevřený výkop DN 100</t>
  </si>
  <si>
    <t>427298192</t>
  </si>
  <si>
    <t>552536120</t>
  </si>
  <si>
    <t>přechod přírubový, FFR-kus litinovýDN 100/80 mm</t>
  </si>
  <si>
    <t>-861665249</t>
  </si>
  <si>
    <t>3+2</t>
  </si>
  <si>
    <t>552532550</t>
  </si>
  <si>
    <t>trouba přírubová litinová práškový epoxid tl.250µm FF DN 100 mm délka 400 mm</t>
  </si>
  <si>
    <t>-1918940434</t>
  </si>
  <si>
    <t>552532530</t>
  </si>
  <si>
    <t>trouba přírubová litinová práškový epoxid tl.250µm FF DN 100 mm délka 300 mm</t>
  </si>
  <si>
    <t>-2020229987</t>
  </si>
  <si>
    <t>552535130</t>
  </si>
  <si>
    <t>tvarovka přírubová litinová s přírubovou odbočkou,práškový epoxid, tl.250µm T-kus DN 100/50 mm</t>
  </si>
  <si>
    <t>1092228251</t>
  </si>
  <si>
    <t>552535150</t>
  </si>
  <si>
    <t>tvarovka přírubová litinová s přírubovou odbočkou,práškový epoxid, tl.250µm T-kus DN 100/80 mm</t>
  </si>
  <si>
    <t>-1757202789</t>
  </si>
  <si>
    <t>552535160</t>
  </si>
  <si>
    <t>tvarovka přírubová litinová s přírubovou odbočkou,práškový epoxid, tl.250µm T-kus DN 100/100 mm</t>
  </si>
  <si>
    <t>1582756452</t>
  </si>
  <si>
    <t>040010011016</t>
  </si>
  <si>
    <t>PŘÍRUBA S2000 DN 100/110</t>
  </si>
  <si>
    <t>942050026</t>
  </si>
  <si>
    <t>6+2</t>
  </si>
  <si>
    <t>552540120</t>
  </si>
  <si>
    <t>koleno přírubové z tvárné litiny,práškový epoxid, tl.250µm FFK-kus DN 100- 45°</t>
  </si>
  <si>
    <t>220795962</t>
  </si>
  <si>
    <t>552540270</t>
  </si>
  <si>
    <t>koleno přírubové z tvárné litiny,práškový epoxid, tl.250µm Q-kus DN 100-90°</t>
  </si>
  <si>
    <t>1476360262</t>
  </si>
  <si>
    <t>799410000016</t>
  </si>
  <si>
    <t>SYNOFLEX - S PŘÍRUBOU DN 100 (104-132)</t>
  </si>
  <si>
    <t>KS</t>
  </si>
  <si>
    <t>-1290772902</t>
  </si>
  <si>
    <t>981010000016</t>
  </si>
  <si>
    <t>MEZIKUS MONTÁŽNÍ DN 100</t>
  </si>
  <si>
    <t>504442236</t>
  </si>
  <si>
    <t>801110000016</t>
  </si>
  <si>
    <t>VARIO-HAWLE DLOUHÉ + SVORNÍKY DN 100 (L=216-350)</t>
  </si>
  <si>
    <t>-109153207</t>
  </si>
  <si>
    <t>891269111</t>
  </si>
  <si>
    <t>Montáž navrtávacích pasů na potrubí z jakýchkoli trub DN 100</t>
  </si>
  <si>
    <t>-475607212</t>
  </si>
  <si>
    <t>"příloha D.4.1"</t>
  </si>
  <si>
    <t>350010000116</t>
  </si>
  <si>
    <t>PAS NAVRTÁVACÍ ZÁVITOVÝ VÝSTUP DN 100-1''</t>
  </si>
  <si>
    <t>-107863900</t>
  </si>
  <si>
    <t>857242121</t>
  </si>
  <si>
    <t>Montáž litinových tvarovek přírubových otevřený výkop DN 80</t>
  </si>
  <si>
    <t>1873577850</t>
  </si>
  <si>
    <t>" příloha  D.4.5 - specifikace materiálu"</t>
  </si>
  <si>
    <t>552535100</t>
  </si>
  <si>
    <t>tvarovka přírubová litinová s přírubovou odbočkou,práškový epoxid, tl.250µm T-kus DN 80/80 mm</t>
  </si>
  <si>
    <t>-2015248175</t>
  </si>
  <si>
    <t>552535090</t>
  </si>
  <si>
    <t>tvarovka přírubová litinová s přírubovou odbočkou,práškový epoxid, tl.250µm T-kus DN 80/65 mm</t>
  </si>
  <si>
    <t>1498202169</t>
  </si>
  <si>
    <t>" regulační šachta"1</t>
  </si>
  <si>
    <t>552506420</t>
  </si>
  <si>
    <t>koleno přírubové s patkou PP litinové DN 80</t>
  </si>
  <si>
    <t>-1877822430</t>
  </si>
  <si>
    <t>040008009016</t>
  </si>
  <si>
    <t>PŘÍRUBA S2000 DN 80/90</t>
  </si>
  <si>
    <t>-1704010000</t>
  </si>
  <si>
    <t>552540110</t>
  </si>
  <si>
    <t>koleno přírubové z tvárné litiny,práškový epoxid, tl.250µm FFK-kus DN 80- 45°</t>
  </si>
  <si>
    <t>-195570751</t>
  </si>
  <si>
    <t>797408000016.1</t>
  </si>
  <si>
    <t>SYNOFLEX - SPOJKA DN 80 (85-105)</t>
  </si>
  <si>
    <t>-1925112477</t>
  </si>
  <si>
    <t>799408000016</t>
  </si>
  <si>
    <t>SYNOFLEX - S PŘÍRUBOU DN 80 (85-105)</t>
  </si>
  <si>
    <t>-1653163998</t>
  </si>
  <si>
    <t>810005000216</t>
  </si>
  <si>
    <t>PŘÍRUBA VNITŘNÍ ZÁVIT DN 50-2''</t>
  </si>
  <si>
    <t>1250002942</t>
  </si>
  <si>
    <t>810006500216</t>
  </si>
  <si>
    <t>PŘÍRUBA VNITŘNÍ ZÁVIT DN 65-2''</t>
  </si>
  <si>
    <t>-726496347</t>
  </si>
  <si>
    <t>"regulační šachta"1,0</t>
  </si>
  <si>
    <t>710000041R</t>
  </si>
  <si>
    <t>kohout 2"</t>
  </si>
  <si>
    <t>-126899258</t>
  </si>
  <si>
    <t>552532410</t>
  </si>
  <si>
    <t>trouba přírubová litinová práškový epoxid tl.250µm FF DN 80 mm délka 500 mm</t>
  </si>
  <si>
    <t>-1269111936</t>
  </si>
  <si>
    <t>552532430</t>
  </si>
  <si>
    <t>trouba přírubová litinová práškový epoxid tl.250µm FF DN 80 mm délka 600 mm</t>
  </si>
  <si>
    <t>-1546466331</t>
  </si>
  <si>
    <t>"regulační šachta" 2</t>
  </si>
  <si>
    <t>857312121</t>
  </si>
  <si>
    <t>Montáž litinových tvarovek jednoosých otevřený výkop DN 150</t>
  </si>
  <si>
    <t>606652041</t>
  </si>
  <si>
    <t>552536170</t>
  </si>
  <si>
    <t>přechod přírubový FFR-kus litinový DN 150/100 mm</t>
  </si>
  <si>
    <t>-1660282438</t>
  </si>
  <si>
    <t>799415000016.1</t>
  </si>
  <si>
    <t>SYNOFLEX - S PŘÍRUBOU DN 150 (155-192)</t>
  </si>
  <si>
    <t>-1694868480</t>
  </si>
  <si>
    <t>"reserva"1</t>
  </si>
  <si>
    <t>710215017016</t>
  </si>
  <si>
    <t>PŘÍRUBA DVOUKOMOROVÁ LITINA DN 150/170</t>
  </si>
  <si>
    <t>1680025878</t>
  </si>
  <si>
    <t>877261101</t>
  </si>
  <si>
    <t>Montáž elektrotvarovek na potrubí z PE trub d 90-110</t>
  </si>
  <si>
    <t>1323743976</t>
  </si>
  <si>
    <t>286159740</t>
  </si>
  <si>
    <t>elektrospojka SDR 11, PE 100, PN 16 d 90</t>
  </si>
  <si>
    <t>2028778721</t>
  </si>
  <si>
    <t>286159750</t>
  </si>
  <si>
    <t>elektrospojka SDR 11, PE 100, PN 16 d 110</t>
  </si>
  <si>
    <t>-214654836</t>
  </si>
  <si>
    <t>286149490</t>
  </si>
  <si>
    <t>elektrokoleno 45°, PE 100, PN 16, d 110</t>
  </si>
  <si>
    <t>1919098891</t>
  </si>
  <si>
    <t>4+4</t>
  </si>
  <si>
    <t>286149480</t>
  </si>
  <si>
    <t>elektrokoleno 45°, PE 100, PN 16, d 90</t>
  </si>
  <si>
    <t>851585521</t>
  </si>
  <si>
    <t>891211111</t>
  </si>
  <si>
    <t>Montáž vodovodních šoupátek domovních 1"- 6/4"</t>
  </si>
  <si>
    <t>2017495640</t>
  </si>
  <si>
    <t>"příloha D.4.1. - přípojky"</t>
  </si>
  <si>
    <t>250000100016</t>
  </si>
  <si>
    <t>ŠOUPÁTKO DOMOVNÍ PŘÍPOJKY  DN 1'''</t>
  </si>
  <si>
    <t>-1979723969</t>
  </si>
  <si>
    <t>960103400000</t>
  </si>
  <si>
    <t>SOUPRAVA ZEMNÍ TELESKOPICKÁ DOM. ŠOUPÁTKA-1,3-1,8 DN 3/4"-2" (1,3-1,8m)</t>
  </si>
  <si>
    <t>1972445633</t>
  </si>
  <si>
    <t>891241111</t>
  </si>
  <si>
    <t>Montáž vodovodních šoupátek otevřený výkop DN 80 vč. zemní soupravy</t>
  </si>
  <si>
    <t>-1817978376</t>
  </si>
  <si>
    <t>"příloha D.4.5a D.4.6."</t>
  </si>
  <si>
    <t>10+1</t>
  </si>
  <si>
    <t>400208000016</t>
  </si>
  <si>
    <t>ŠOUPĚ PŘÍRUBOVÉ KRÁTKÉ DN 80</t>
  </si>
  <si>
    <t>2039694683</t>
  </si>
  <si>
    <t>400206500016</t>
  </si>
  <si>
    <t>ŠOUPĚ E2 PŘÍRUBOVÉ KRÁTKÉ DN 65</t>
  </si>
  <si>
    <t>-1550169215</t>
  </si>
  <si>
    <t>"regulační šachta"1</t>
  </si>
  <si>
    <t>780008000000</t>
  </si>
  <si>
    <t>KOLO RUČNÍ HAWLE DN 65-80</t>
  </si>
  <si>
    <t>-788232639</t>
  </si>
  <si>
    <t>4,0+1</t>
  </si>
  <si>
    <t>92</t>
  </si>
  <si>
    <t>891261111</t>
  </si>
  <si>
    <t>Montáž vodovodních šoupátek otevřený výkop DN 100</t>
  </si>
  <si>
    <t>-1849047759</t>
  </si>
  <si>
    <t>7+2</t>
  </si>
  <si>
    <t>93</t>
  </si>
  <si>
    <t>400210000016</t>
  </si>
  <si>
    <t>ŠOUPĚ  PŘÍRUBOVÉ KRÁTKÉ DN 100</t>
  </si>
  <si>
    <t>-2120272220</t>
  </si>
  <si>
    <t>94</t>
  </si>
  <si>
    <t>780010000000</t>
  </si>
  <si>
    <t>KOLO RUČNÍ  DN 100</t>
  </si>
  <si>
    <t>-404970502</t>
  </si>
  <si>
    <t>95</t>
  </si>
  <si>
    <t>950008000000</t>
  </si>
  <si>
    <t>SOUPRAVA ZEMNÍ TELESKOPICKÁ  1,3 -1,8 DN 50-150</t>
  </si>
  <si>
    <t>-1294676211</t>
  </si>
  <si>
    <t>4+6</t>
  </si>
  <si>
    <t>96</t>
  </si>
  <si>
    <t>899401112</t>
  </si>
  <si>
    <t>Osazení poklopů litinových šoupátkových</t>
  </si>
  <si>
    <t>1953100253</t>
  </si>
  <si>
    <t>"příloha  D.4.5a D.4.6."</t>
  </si>
  <si>
    <t>12+2</t>
  </si>
  <si>
    <t>97</t>
  </si>
  <si>
    <t>165000000001</t>
  </si>
  <si>
    <t>POKLOP ULIČNÍ TĚŽKÝ DN VODA</t>
  </si>
  <si>
    <t>1858171189</t>
  </si>
  <si>
    <t>"přípojky"2</t>
  </si>
  <si>
    <t>98</t>
  </si>
  <si>
    <t>175000000001</t>
  </si>
  <si>
    <t>POKLOP ULIČNÍ ŠOUP. DN VODA</t>
  </si>
  <si>
    <t>1304464347</t>
  </si>
  <si>
    <t>10+2</t>
  </si>
  <si>
    <t>99</t>
  </si>
  <si>
    <t>348100000000.1</t>
  </si>
  <si>
    <t>PODKLAD. DESKA UNI</t>
  </si>
  <si>
    <t>1891467073</t>
  </si>
  <si>
    <t>100</t>
  </si>
  <si>
    <t>891243321</t>
  </si>
  <si>
    <t>Montáž  filtru a ventilu redukčního (přírubových)  DN 80</t>
  </si>
  <si>
    <t>-1575071800</t>
  </si>
  <si>
    <t xml:space="preserve">"příloha D.4.6"  </t>
  </si>
  <si>
    <t>1+1</t>
  </si>
  <si>
    <t>101</t>
  </si>
  <si>
    <t>422657760</t>
  </si>
  <si>
    <t>filtr FORTE  typ 001  DN80x310 mm</t>
  </si>
  <si>
    <t>1110218287</t>
  </si>
  <si>
    <t>102</t>
  </si>
  <si>
    <t>422453200</t>
  </si>
  <si>
    <t>ventil pojistný  (Herose) 2" pro udržení tlaku</t>
  </si>
  <si>
    <t>-338266971</t>
  </si>
  <si>
    <t>"pojistný ventil včetně seřízení do regulační šachty" 1,0</t>
  </si>
  <si>
    <t>103</t>
  </si>
  <si>
    <t>150008000016</t>
  </si>
  <si>
    <t>HAWIDO REGULACE TLAKU DN 80</t>
  </si>
  <si>
    <t>-1609855001</t>
  </si>
  <si>
    <t>104</t>
  </si>
  <si>
    <t>891247111</t>
  </si>
  <si>
    <t>Montáž hydrantů podzemních DN 80</t>
  </si>
  <si>
    <t>1252427621</t>
  </si>
  <si>
    <t>"příloha D.4.5"</t>
  </si>
  <si>
    <t>105</t>
  </si>
  <si>
    <t>K24008015016</t>
  </si>
  <si>
    <t>HYDRANT DUO PODZEMNÍ DN 80/1,5 m</t>
  </si>
  <si>
    <t>-499235118</t>
  </si>
  <si>
    <t>106</t>
  </si>
  <si>
    <t>899401113</t>
  </si>
  <si>
    <t>Osazení poklopů litinových hydrantových</t>
  </si>
  <si>
    <t>1860653540</t>
  </si>
  <si>
    <t>"příloha  D.4.5"</t>
  </si>
  <si>
    <t>107</t>
  </si>
  <si>
    <t>1950K0000000</t>
  </si>
  <si>
    <t xml:space="preserve">POKLOP K POD. HYD.TELESK. </t>
  </si>
  <si>
    <t>272478647</t>
  </si>
  <si>
    <t>108</t>
  </si>
  <si>
    <t>348200000000</t>
  </si>
  <si>
    <t>PODKLAD. DESKA POD HYDRANT.POKLOP</t>
  </si>
  <si>
    <t>-871180943</t>
  </si>
  <si>
    <t>109</t>
  </si>
  <si>
    <t>892241111</t>
  </si>
  <si>
    <t>Tlaková zkouška vodou potrubí do 80</t>
  </si>
  <si>
    <t>-1906489061</t>
  </si>
  <si>
    <t>110</t>
  </si>
  <si>
    <t>892271111</t>
  </si>
  <si>
    <t>Tlaková zkouška vodou potrubí DN 100 nebo 125</t>
  </si>
  <si>
    <t>20729030</t>
  </si>
  <si>
    <t>111</t>
  </si>
  <si>
    <t>892273121</t>
  </si>
  <si>
    <t>Proplach a desinfekce vodovodního potrubí DN 80-100</t>
  </si>
  <si>
    <t>-1242979227</t>
  </si>
  <si>
    <t>422,0+69,5</t>
  </si>
  <si>
    <t>112</t>
  </si>
  <si>
    <t>892372111</t>
  </si>
  <si>
    <t>Zabezpečení konců potrubí DN do 300 při tlakových zkouškách vodou</t>
  </si>
  <si>
    <t>-462430820</t>
  </si>
  <si>
    <t>113</t>
  </si>
  <si>
    <t>894414111</t>
  </si>
  <si>
    <t>Osazení železobetonových dílců pro šachty skruží základových</t>
  </si>
  <si>
    <t>1388588510</t>
  </si>
  <si>
    <t>114</t>
  </si>
  <si>
    <t>592000001R</t>
  </si>
  <si>
    <t>jímka prefabrikovaná skládaná  - základový díl TBZ-Q 1500</t>
  </si>
  <si>
    <t>-238888984</t>
  </si>
  <si>
    <t>115</t>
  </si>
  <si>
    <t>592000002R</t>
  </si>
  <si>
    <t>přechodová  deska TZK 1500/(600)/200</t>
  </si>
  <si>
    <t>1989079777</t>
  </si>
  <si>
    <t>116</t>
  </si>
  <si>
    <t>592243210</t>
  </si>
  <si>
    <t>prstenec šachetní betonový vyrovnávací TBW-Q.1 63/8 62,5 x 12 x 8 cm</t>
  </si>
  <si>
    <t>-1774161697</t>
  </si>
  <si>
    <t>117</t>
  </si>
  <si>
    <t xml:space="preserve">Osazení poklopů  včetně rámů </t>
  </si>
  <si>
    <t>-405161455</t>
  </si>
  <si>
    <t>118</t>
  </si>
  <si>
    <t>592246610</t>
  </si>
  <si>
    <t>poklop šachtový D1 /betonová výplň+ litina/ D 400 - BEGU, s odvětráním</t>
  </si>
  <si>
    <t>-1193727411</t>
  </si>
  <si>
    <t>119</t>
  </si>
  <si>
    <t>899712111</t>
  </si>
  <si>
    <t>Orientační tabulky na zdivu</t>
  </si>
  <si>
    <t>1874173068</t>
  </si>
  <si>
    <t>120</t>
  </si>
  <si>
    <t>899721111</t>
  </si>
  <si>
    <t xml:space="preserve">Signalizační vodič na potrubí </t>
  </si>
  <si>
    <t>1325628550</t>
  </si>
  <si>
    <t>491,0*1,1</t>
  </si>
  <si>
    <t>121</t>
  </si>
  <si>
    <t>899722112</t>
  </si>
  <si>
    <t xml:space="preserve">Krytí potrubí výstražnou fólií z PVC </t>
  </si>
  <si>
    <t>1091911999</t>
  </si>
  <si>
    <t>491,0</t>
  </si>
  <si>
    <t>122</t>
  </si>
  <si>
    <t>919735114</t>
  </si>
  <si>
    <t>Řezání stávajícího živičného krytu hl do 200 mm</t>
  </si>
  <si>
    <t>-1275849644</t>
  </si>
  <si>
    <t>"příloha D.4.1, str.6"24,5*2</t>
  </si>
  <si>
    <t>123</t>
  </si>
  <si>
    <t>-927952293</t>
  </si>
  <si>
    <t>"výměry v pol.113107213, 113107177, 113154184 "</t>
  </si>
  <si>
    <t>(442,35*0,5)+(145,350*0,63)+(22,05*0,45)</t>
  </si>
  <si>
    <t>124</t>
  </si>
  <si>
    <t>-716335052</t>
  </si>
  <si>
    <t>322,668*9</t>
  </si>
  <si>
    <t>125</t>
  </si>
  <si>
    <t>-1646969957</t>
  </si>
  <si>
    <t>145*0,63</t>
  </si>
  <si>
    <t>126</t>
  </si>
  <si>
    <t>753120403</t>
  </si>
  <si>
    <t>22,05*0,45</t>
  </si>
  <si>
    <t>127</t>
  </si>
  <si>
    <t>-814992474</t>
  </si>
  <si>
    <t>442,35*0,5</t>
  </si>
  <si>
    <t>128</t>
  </si>
  <si>
    <t>998276101</t>
  </si>
  <si>
    <t>Přesun hmot pro trubní vedení z trub z plastických hmot otevřený výkop</t>
  </si>
  <si>
    <t>-143918308</t>
  </si>
  <si>
    <t>PSV</t>
  </si>
  <si>
    <t>Práce a dodávky PSV</t>
  </si>
  <si>
    <t>767</t>
  </si>
  <si>
    <t>Konstrukce zámečnické</t>
  </si>
  <si>
    <t>129</t>
  </si>
  <si>
    <t>767000006R</t>
  </si>
  <si>
    <t>Montáž a dodávka poklopů vč. rámů na AŠ</t>
  </si>
  <si>
    <t>-1634367656</t>
  </si>
  <si>
    <t>" příloha D.4.1 - obnova poklopů na AŠ "2</t>
  </si>
  <si>
    <t>130</t>
  </si>
  <si>
    <t>899911112R</t>
  </si>
  <si>
    <t>Osazení a dodání nerezového žebříku dl. 1,7 m</t>
  </si>
  <si>
    <t>853711089</t>
  </si>
  <si>
    <t>"příloha D.4.1 a D.4.6."  3,0</t>
  </si>
  <si>
    <t>131</t>
  </si>
  <si>
    <t>899911113R</t>
  </si>
  <si>
    <t>Osazení a dodání podpěrné ocelové konstrukce  - žár. pozink</t>
  </si>
  <si>
    <t>1980296139</t>
  </si>
  <si>
    <t>"regulační a armaturní šachta" 3*20,0</t>
  </si>
  <si>
    <t>05 - Vodovod - východ</t>
  </si>
  <si>
    <t>326726776</t>
  </si>
  <si>
    <t>"příloha D.5.1."</t>
  </si>
  <si>
    <t>233,5</t>
  </si>
  <si>
    <t>-1819859601</t>
  </si>
  <si>
    <t>-977849519</t>
  </si>
  <si>
    <t>"příloha D.5.1 str. 5"</t>
  </si>
  <si>
    <t>"odkalení a odvzdušnění" 4,0</t>
  </si>
  <si>
    <t>1609360712</t>
  </si>
  <si>
    <t>"chodník"178*0,9</t>
  </si>
  <si>
    <t>-612687353</t>
  </si>
  <si>
    <t>"příloha D.5.1 komunikace a chodník živice"</t>
  </si>
  <si>
    <t>53,5*0,9</t>
  </si>
  <si>
    <t>-691572647</t>
  </si>
  <si>
    <t>231,5*0,9</t>
  </si>
  <si>
    <t>1074936986</t>
  </si>
  <si>
    <t>2*0,9*0,2</t>
  </si>
  <si>
    <t>1330065445</t>
  </si>
  <si>
    <t>1262582743</t>
  </si>
  <si>
    <t>-1525750193</t>
  </si>
  <si>
    <t>"vodovod"   1*1,0</t>
  </si>
  <si>
    <t>-752398798</t>
  </si>
  <si>
    <t>"kabely "8*1,0</t>
  </si>
  <si>
    <t>1029893514</t>
  </si>
  <si>
    <t>"kanalizace"3*1,0</t>
  </si>
  <si>
    <t>120012665</t>
  </si>
  <si>
    <t>" z pol. 119001401, 119001423,119001412"</t>
  </si>
  <si>
    <t>1889294144</t>
  </si>
  <si>
    <t xml:space="preserve">"příloha D.5.3." </t>
  </si>
  <si>
    <t>"řad 2"170*(1,7+1,5+1,78+1,7)/4*0,9</t>
  </si>
  <si>
    <t>"řad 3"14*1,75*0,9</t>
  </si>
  <si>
    <t>"řad 4" 36,5*1,7*0,9</t>
  </si>
  <si>
    <t>"řad 5" 13*1,95*0,9</t>
  </si>
  <si>
    <t>"-komunikace"-(51,5*0,9*0,5)</t>
  </si>
  <si>
    <t>"- tráva" - 2,0*0,9*0,20</t>
  </si>
  <si>
    <t xml:space="preserve">332,69/100*60   </t>
  </si>
  <si>
    <t>294707721</t>
  </si>
  <si>
    <t xml:space="preserve">332,69/100*40   </t>
  </si>
  <si>
    <t>618946180</t>
  </si>
  <si>
    <t>170*(1,7+1,5+1,78+1,7)/4*2+14*1,75*2+36,5*1,7*2+13*1,95*2</t>
  </si>
  <si>
    <t>1650456142</t>
  </si>
  <si>
    <t>" výměra v pol. 151101101"  791,60</t>
  </si>
  <si>
    <t>1198300776</t>
  </si>
  <si>
    <t>332,69/100*55</t>
  </si>
  <si>
    <t>1210683992</t>
  </si>
  <si>
    <t>332,69</t>
  </si>
  <si>
    <t>1042914200</t>
  </si>
  <si>
    <t>-2065251763</t>
  </si>
  <si>
    <t>332,69*1,6</t>
  </si>
  <si>
    <t>-1696790321</t>
  </si>
  <si>
    <t>"příloha D.5.4."</t>
  </si>
  <si>
    <t>"- štěrkopískové lože" - (233,5*0,9*0,1)</t>
  </si>
  <si>
    <t>"- obsyp štěrkop." -(233,5*0,9*0,4)</t>
  </si>
  <si>
    <t>-495416703</t>
  </si>
  <si>
    <t>227,61*1,9</t>
  </si>
  <si>
    <t>1561617232</t>
  </si>
  <si>
    <t>"obsyp štěrkop." 233,5*0,9*0,4</t>
  </si>
  <si>
    <t>186724915</t>
  </si>
  <si>
    <t>84,06*2,0</t>
  </si>
  <si>
    <t>789295621</t>
  </si>
  <si>
    <t>"štěrkopískové lože" 233,5*0,9*0,1</t>
  </si>
  <si>
    <t>Podkladní bloky z betonu prostého tř. C 16/20 otevřený výkop</t>
  </si>
  <si>
    <t>-1231121136</t>
  </si>
  <si>
    <t>"příloha D.5.5 - 2ks"</t>
  </si>
  <si>
    <t>2*0,15</t>
  </si>
  <si>
    <t>Bednění podkladních bloků otevřený výkop</t>
  </si>
  <si>
    <t>-1503255697</t>
  </si>
  <si>
    <t>-1075613974</t>
  </si>
  <si>
    <t>"D.5.1 napojení do stávajících šachet"4</t>
  </si>
  <si>
    <t>1601170994</t>
  </si>
  <si>
    <t>"2 vrstvy provizorní štěrkový zásyp"233,5*0,9*2</t>
  </si>
  <si>
    <t>2069578774</t>
  </si>
  <si>
    <t>"oprava stávajících šachet"2,0*2</t>
  </si>
  <si>
    <t>1572792723</t>
  </si>
  <si>
    <t>"příloha D.5.2."  8,0</t>
  </si>
  <si>
    <t>866231004</t>
  </si>
  <si>
    <t>Montáž potrubí ocelových chrániček 140,0x8,0mm</t>
  </si>
  <si>
    <t>1311506389</t>
  </si>
  <si>
    <t>"montáž chráničky včetně objímek na potrubí"30</t>
  </si>
  <si>
    <t>286866231004R</t>
  </si>
  <si>
    <t>ocelová chránička 140,0x8,0</t>
  </si>
  <si>
    <t>253935152</t>
  </si>
  <si>
    <t>871000000R</t>
  </si>
  <si>
    <t>Náhradní zásobování- hadice DN 2" - cca 120m, DN 1" cca 30m vč. napojení suchovodu, ukotvení, ochrana v místě přejezdů a přechodů následné odstranění</t>
  </si>
  <si>
    <t>Kč</t>
  </si>
  <si>
    <t>-1278881309</t>
  </si>
  <si>
    <t>-1061542693</t>
  </si>
  <si>
    <t>1012647166</t>
  </si>
  <si>
    <t>Montáž litinových tvarovek  otevřený výkop DN 80</t>
  </si>
  <si>
    <t>743514963</t>
  </si>
  <si>
    <t>" příloha  D.5.5 - specifikace materiálu"</t>
  </si>
  <si>
    <t>-1545798494</t>
  </si>
  <si>
    <t>552535080</t>
  </si>
  <si>
    <t>tvarovka přírubová litinová s přírubovou odbočkou,práškový epoxid, tl.250µm T-kus DN 80/50 mm</t>
  </si>
  <si>
    <t>-935646696</t>
  </si>
  <si>
    <t>1218528210</t>
  </si>
  <si>
    <t>552532350</t>
  </si>
  <si>
    <t>trouba přírubová litinová práškový epoxid tl.250µm FF DN 80 mm délka 200 mm</t>
  </si>
  <si>
    <t>-780233083</t>
  </si>
  <si>
    <t>552540260</t>
  </si>
  <si>
    <t>koleno přírubové z tvárné litiny,práškový epoxid, tl.250µm Q-kus DN 80-90°</t>
  </si>
  <si>
    <t>1233723857</t>
  </si>
  <si>
    <t>-1668669319</t>
  </si>
  <si>
    <t>710205006616</t>
  </si>
  <si>
    <t>PŘÍRUBA DVOUKOMOROVÁ LITINA DN 50/66</t>
  </si>
  <si>
    <t>-1351374845</t>
  </si>
  <si>
    <t>311760047</t>
  </si>
  <si>
    <t>-871009202</t>
  </si>
  <si>
    <t>765260869</t>
  </si>
  <si>
    <t>350008000216</t>
  </si>
  <si>
    <t>PAS NAVRTÁVACÍ ZÁVITOVÝ VÝSTUP DN 80-2''</t>
  </si>
  <si>
    <t>1203626708</t>
  </si>
  <si>
    <t>862435443</t>
  </si>
  <si>
    <t>-1887759676</t>
  </si>
  <si>
    <t>2861494801R</t>
  </si>
  <si>
    <t>oblouk 60°, PE 100, PN 16, d 90</t>
  </si>
  <si>
    <t>54200336</t>
  </si>
  <si>
    <t>1725708781</t>
  </si>
  <si>
    <t>"reserva"6</t>
  </si>
  <si>
    <t>286149360</t>
  </si>
  <si>
    <t>elektrokoleno 90°, PE 100, PN 16, d 90</t>
  </si>
  <si>
    <t>869657361</t>
  </si>
  <si>
    <t>"reserva" 2</t>
  </si>
  <si>
    <t>891231112</t>
  </si>
  <si>
    <t>Montáž vodovodních šoupátek otevřený výkop DN 65</t>
  </si>
  <si>
    <t>-278626844</t>
  </si>
  <si>
    <t>"příloha D.5.1. - přípojky"</t>
  </si>
  <si>
    <t>250000200016</t>
  </si>
  <si>
    <t>ŠOUPÁTKO DOMOVNÍ PŘÍPOJKY ZÁVIT VNI-VNI DN 2''-2''</t>
  </si>
  <si>
    <t>325127039</t>
  </si>
  <si>
    <t>-2073208468</t>
  </si>
  <si>
    <t>-161749605</t>
  </si>
  <si>
    <t>"příloha D.5.5"</t>
  </si>
  <si>
    <t>-769999742</t>
  </si>
  <si>
    <t>400205000016</t>
  </si>
  <si>
    <t>ŠOUPĚ E2 PŘÍRUBOVÉ KRÁTKÉ DN 50</t>
  </si>
  <si>
    <t>1208150754</t>
  </si>
  <si>
    <t>-136434426</t>
  </si>
  <si>
    <t>1863490317</t>
  </si>
  <si>
    <t>1860464271</t>
  </si>
  <si>
    <t>1009230248</t>
  </si>
  <si>
    <t>"příloha  D.5.5"</t>
  </si>
  <si>
    <t>1735060882</t>
  </si>
  <si>
    <t>-136432114</t>
  </si>
  <si>
    <t>1411919301</t>
  </si>
  <si>
    <t>10+3</t>
  </si>
  <si>
    <t>1597108909</t>
  </si>
  <si>
    <t>"přípojky"3</t>
  </si>
  <si>
    <t>1720212945</t>
  </si>
  <si>
    <t>-541367866</t>
  </si>
  <si>
    <t>264983825</t>
  </si>
  <si>
    <t>1575606420</t>
  </si>
  <si>
    <t>256804207</t>
  </si>
  <si>
    <t>402712852</t>
  </si>
  <si>
    <t>1420026659</t>
  </si>
  <si>
    <t>233,5*1,1</t>
  </si>
  <si>
    <t>-1463822523</t>
  </si>
  <si>
    <t>-1202875881</t>
  </si>
  <si>
    <t>"příloha D.5.1, str.6"51,5*1,5</t>
  </si>
  <si>
    <t>1755048846</t>
  </si>
  <si>
    <t>"výměry v pol.113107213, 113154184 "</t>
  </si>
  <si>
    <t>208,35*0,5+48,15*0,45</t>
  </si>
  <si>
    <t>-393878777</t>
  </si>
  <si>
    <t>125,84*9</t>
  </si>
  <si>
    <t>-730148933</t>
  </si>
  <si>
    <t>48,15*0,45</t>
  </si>
  <si>
    <t>587229509</t>
  </si>
  <si>
    <t>208,35*0,5</t>
  </si>
  <si>
    <t>-1328835124</t>
  </si>
  <si>
    <t>06 - Vedlejší rozpočtové náklady</t>
  </si>
  <si>
    <t>VRN - Vedlejší rozpočtové náklady</t>
  </si>
  <si>
    <t>VRN</t>
  </si>
  <si>
    <t>011002000</t>
  </si>
  <si>
    <t>Průzkumné práce (pasportizace před zahájením stavby, fotodokumentace)</t>
  </si>
  <si>
    <t>1024</t>
  </si>
  <si>
    <t>1876230382</t>
  </si>
  <si>
    <t>011114000</t>
  </si>
  <si>
    <t>Inženýrsko-geologický průzkum (rozbory zeminy pro vhodnost do zásypů)</t>
  </si>
  <si>
    <t>186461947</t>
  </si>
  <si>
    <t>011314000</t>
  </si>
  <si>
    <t>Archeologický dohled</t>
  </si>
  <si>
    <t>-234555771</t>
  </si>
  <si>
    <t>012103000</t>
  </si>
  <si>
    <t>Geodetické práce před výstavbou</t>
  </si>
  <si>
    <t>518574083</t>
  </si>
  <si>
    <t>012203000</t>
  </si>
  <si>
    <t>Geodetické práce při provádění stavby</t>
  </si>
  <si>
    <t>696873139</t>
  </si>
  <si>
    <t>012303000</t>
  </si>
  <si>
    <t>Geodetické práce po výstavbě</t>
  </si>
  <si>
    <t>614874627</t>
  </si>
  <si>
    <t>013254000</t>
  </si>
  <si>
    <t>Dokumentace skutečného provedení stavby</t>
  </si>
  <si>
    <t>-71027831</t>
  </si>
  <si>
    <t>032103000</t>
  </si>
  <si>
    <t>Zařízení staveniště</t>
  </si>
  <si>
    <t>-490738157</t>
  </si>
  <si>
    <t>034403000</t>
  </si>
  <si>
    <t>Dopravně inženýrská opatření</t>
  </si>
  <si>
    <t>-1361614778</t>
  </si>
  <si>
    <t>034503000</t>
  </si>
  <si>
    <t>Informační tabule na staveništi</t>
  </si>
  <si>
    <t>1705365126</t>
  </si>
  <si>
    <t>041903000</t>
  </si>
  <si>
    <t>Inženýrská činnost (kompletační a koordinační činnost dodavatele)</t>
  </si>
  <si>
    <t>1817966617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</si>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</sst>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4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91"/>
      <c r="AS2" s="391"/>
      <c r="AT2" s="391"/>
      <c r="AU2" s="391"/>
      <c r="AV2" s="391"/>
      <c r="AW2" s="391"/>
      <c r="AX2" s="391"/>
      <c r="AY2" s="391"/>
      <c r="AZ2" s="391"/>
      <c r="BA2" s="391"/>
      <c r="BB2" s="391"/>
      <c r="BC2" s="391"/>
      <c r="BD2" s="391"/>
      <c r="BE2" s="391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8</v>
      </c>
    </row>
    <row r="5" spans="1:74" ht="14.45" customHeight="1">
      <c r="B5" s="28"/>
      <c r="C5" s="29"/>
      <c r="D5" s="34" t="s">
        <v>14</v>
      </c>
      <c r="E5" s="29"/>
      <c r="F5" s="29"/>
      <c r="G5" s="29"/>
      <c r="H5" s="29"/>
      <c r="I5" s="29"/>
      <c r="J5" s="29"/>
      <c r="K5" s="356" t="s">
        <v>15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9"/>
      <c r="AQ5" s="31"/>
      <c r="BE5" s="354" t="s">
        <v>16</v>
      </c>
      <c r="BS5" s="24" t="s">
        <v>8</v>
      </c>
    </row>
    <row r="6" spans="1:74" ht="36.950000000000003" customHeight="1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58" t="s">
        <v>18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9"/>
      <c r="AQ6" s="31"/>
      <c r="BE6" s="355"/>
      <c r="BS6" s="24" t="s">
        <v>8</v>
      </c>
    </row>
    <row r="7" spans="1:74" ht="14.45" customHeight="1">
      <c r="B7" s="28"/>
      <c r="C7" s="29"/>
      <c r="D7" s="37" t="s">
        <v>19</v>
      </c>
      <c r="E7" s="29"/>
      <c r="F7" s="29"/>
      <c r="G7" s="29"/>
      <c r="H7" s="29"/>
      <c r="I7" s="29"/>
      <c r="J7" s="29"/>
      <c r="K7" s="35" t="s">
        <v>20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21</v>
      </c>
      <c r="AL7" s="29"/>
      <c r="AM7" s="29"/>
      <c r="AN7" s="35" t="s">
        <v>20</v>
      </c>
      <c r="AO7" s="29"/>
      <c r="AP7" s="29"/>
      <c r="AQ7" s="31"/>
      <c r="BE7" s="355"/>
      <c r="BS7" s="24" t="s">
        <v>8</v>
      </c>
    </row>
    <row r="8" spans="1:74" ht="14.45" customHeight="1">
      <c r="B8" s="28"/>
      <c r="C8" s="29"/>
      <c r="D8" s="37" t="s">
        <v>22</v>
      </c>
      <c r="E8" s="29"/>
      <c r="F8" s="29"/>
      <c r="G8" s="29"/>
      <c r="H8" s="29"/>
      <c r="I8" s="29"/>
      <c r="J8" s="29"/>
      <c r="K8" s="35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24</v>
      </c>
      <c r="AL8" s="29"/>
      <c r="AM8" s="29"/>
      <c r="AN8" s="38" t="s">
        <v>25</v>
      </c>
      <c r="AO8" s="29"/>
      <c r="AP8" s="29"/>
      <c r="AQ8" s="31"/>
      <c r="BE8" s="355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5"/>
      <c r="BS9" s="24" t="s">
        <v>8</v>
      </c>
    </row>
    <row r="10" spans="1:74" ht="14.45" customHeight="1">
      <c r="B10" s="28"/>
      <c r="C10" s="29"/>
      <c r="D10" s="37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27</v>
      </c>
      <c r="AL10" s="29"/>
      <c r="AM10" s="29"/>
      <c r="AN10" s="35" t="s">
        <v>20</v>
      </c>
      <c r="AO10" s="29"/>
      <c r="AP10" s="29"/>
      <c r="AQ10" s="31"/>
      <c r="BE10" s="355"/>
      <c r="BS10" s="24" t="s">
        <v>8</v>
      </c>
    </row>
    <row r="11" spans="1:74" ht="18.399999999999999" customHeight="1">
      <c r="B11" s="28"/>
      <c r="C11" s="29"/>
      <c r="D11" s="29"/>
      <c r="E11" s="35" t="s">
        <v>23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28</v>
      </c>
      <c r="AL11" s="29"/>
      <c r="AM11" s="29"/>
      <c r="AN11" s="35" t="s">
        <v>20</v>
      </c>
      <c r="AO11" s="29"/>
      <c r="AP11" s="29"/>
      <c r="AQ11" s="31"/>
      <c r="BE11" s="355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5"/>
      <c r="BS12" s="24" t="s">
        <v>8</v>
      </c>
    </row>
    <row r="13" spans="1:74" ht="14.45" customHeight="1">
      <c r="B13" s="28"/>
      <c r="C13" s="29"/>
      <c r="D13" s="37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27</v>
      </c>
      <c r="AL13" s="29"/>
      <c r="AM13" s="29"/>
      <c r="AN13" s="39" t="s">
        <v>30</v>
      </c>
      <c r="AO13" s="29"/>
      <c r="AP13" s="29"/>
      <c r="AQ13" s="31"/>
      <c r="BE13" s="355"/>
      <c r="BS13" s="24" t="s">
        <v>8</v>
      </c>
    </row>
    <row r="14" spans="1:74">
      <c r="B14" s="28"/>
      <c r="C14" s="29"/>
      <c r="D14" s="29"/>
      <c r="E14" s="359" t="s">
        <v>30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7" t="s">
        <v>28</v>
      </c>
      <c r="AL14" s="29"/>
      <c r="AM14" s="29"/>
      <c r="AN14" s="39" t="s">
        <v>30</v>
      </c>
      <c r="AO14" s="29"/>
      <c r="AP14" s="29"/>
      <c r="AQ14" s="31"/>
      <c r="BE14" s="355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5"/>
      <c r="BS15" s="24" t="s">
        <v>6</v>
      </c>
    </row>
    <row r="16" spans="1:74" ht="14.45" customHeight="1">
      <c r="B16" s="28"/>
      <c r="C16" s="29"/>
      <c r="D16" s="37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27</v>
      </c>
      <c r="AL16" s="29"/>
      <c r="AM16" s="29"/>
      <c r="AN16" s="35" t="s">
        <v>20</v>
      </c>
      <c r="AO16" s="29"/>
      <c r="AP16" s="29"/>
      <c r="AQ16" s="31"/>
      <c r="BE16" s="355"/>
      <c r="BS16" s="24" t="s">
        <v>6</v>
      </c>
    </row>
    <row r="17" spans="2:71" ht="18.399999999999999" customHeight="1">
      <c r="B17" s="28"/>
      <c r="C17" s="29"/>
      <c r="D17" s="29"/>
      <c r="E17" s="35" t="s">
        <v>23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28</v>
      </c>
      <c r="AL17" s="29"/>
      <c r="AM17" s="29"/>
      <c r="AN17" s="35" t="s">
        <v>20</v>
      </c>
      <c r="AO17" s="29"/>
      <c r="AP17" s="29"/>
      <c r="AQ17" s="31"/>
      <c r="BE17" s="355"/>
      <c r="BS17" s="24" t="s">
        <v>32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5"/>
      <c r="BS18" s="24" t="s">
        <v>8</v>
      </c>
    </row>
    <row r="19" spans="2:71" ht="14.45" customHeight="1">
      <c r="B19" s="28"/>
      <c r="C19" s="29"/>
      <c r="D19" s="37" t="s">
        <v>33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5"/>
      <c r="BS19" s="24" t="s">
        <v>8</v>
      </c>
    </row>
    <row r="20" spans="2:71" ht="22.5" customHeight="1">
      <c r="B20" s="28"/>
      <c r="C20" s="29"/>
      <c r="D20" s="29"/>
      <c r="E20" s="361" t="s">
        <v>20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29"/>
      <c r="AP20" s="29"/>
      <c r="AQ20" s="31"/>
      <c r="BE20" s="355"/>
      <c r="BS20" s="24" t="s">
        <v>32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5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5"/>
    </row>
    <row r="23" spans="2:71" s="1" customFormat="1" ht="25.9" customHeight="1">
      <c r="B23" s="41"/>
      <c r="C23" s="42"/>
      <c r="D23" s="43" t="s">
        <v>34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2">
        <f>ROUND(AG51,2)</f>
        <v>0</v>
      </c>
      <c r="AL23" s="363"/>
      <c r="AM23" s="363"/>
      <c r="AN23" s="363"/>
      <c r="AO23" s="363"/>
      <c r="AP23" s="42"/>
      <c r="AQ23" s="45"/>
      <c r="BE23" s="355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5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4" t="s">
        <v>35</v>
      </c>
      <c r="M25" s="364"/>
      <c r="N25" s="364"/>
      <c r="O25" s="364"/>
      <c r="P25" s="42"/>
      <c r="Q25" s="42"/>
      <c r="R25" s="42"/>
      <c r="S25" s="42"/>
      <c r="T25" s="42"/>
      <c r="U25" s="42"/>
      <c r="V25" s="42"/>
      <c r="W25" s="364" t="s">
        <v>36</v>
      </c>
      <c r="X25" s="364"/>
      <c r="Y25" s="364"/>
      <c r="Z25" s="364"/>
      <c r="AA25" s="364"/>
      <c r="AB25" s="364"/>
      <c r="AC25" s="364"/>
      <c r="AD25" s="364"/>
      <c r="AE25" s="364"/>
      <c r="AF25" s="42"/>
      <c r="AG25" s="42"/>
      <c r="AH25" s="42"/>
      <c r="AI25" s="42"/>
      <c r="AJ25" s="42"/>
      <c r="AK25" s="364" t="s">
        <v>37</v>
      </c>
      <c r="AL25" s="364"/>
      <c r="AM25" s="364"/>
      <c r="AN25" s="364"/>
      <c r="AO25" s="364"/>
      <c r="AP25" s="42"/>
      <c r="AQ25" s="45"/>
      <c r="BE25" s="355"/>
    </row>
    <row r="26" spans="2:71" s="2" customFormat="1" ht="14.45" customHeight="1">
      <c r="B26" s="47"/>
      <c r="C26" s="48"/>
      <c r="D26" s="49" t="s">
        <v>38</v>
      </c>
      <c r="E26" s="48"/>
      <c r="F26" s="49" t="s">
        <v>39</v>
      </c>
      <c r="G26" s="48"/>
      <c r="H26" s="48"/>
      <c r="I26" s="48"/>
      <c r="J26" s="48"/>
      <c r="K26" s="48"/>
      <c r="L26" s="365">
        <v>0.21</v>
      </c>
      <c r="M26" s="366"/>
      <c r="N26" s="366"/>
      <c r="O26" s="366"/>
      <c r="P26" s="48"/>
      <c r="Q26" s="48"/>
      <c r="R26" s="48"/>
      <c r="S26" s="48"/>
      <c r="T26" s="48"/>
      <c r="U26" s="48"/>
      <c r="V26" s="48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8"/>
      <c r="AG26" s="48"/>
      <c r="AH26" s="48"/>
      <c r="AI26" s="48"/>
      <c r="AJ26" s="48"/>
      <c r="AK26" s="367">
        <f>ROUND(AV51,2)</f>
        <v>0</v>
      </c>
      <c r="AL26" s="366"/>
      <c r="AM26" s="366"/>
      <c r="AN26" s="366"/>
      <c r="AO26" s="366"/>
      <c r="AP26" s="48"/>
      <c r="AQ26" s="50"/>
      <c r="BE26" s="355"/>
    </row>
    <row r="27" spans="2:71" s="2" customFormat="1" ht="14.45" customHeight="1">
      <c r="B27" s="47"/>
      <c r="C27" s="48"/>
      <c r="D27" s="48"/>
      <c r="E27" s="48"/>
      <c r="F27" s="49" t="s">
        <v>40</v>
      </c>
      <c r="G27" s="48"/>
      <c r="H27" s="48"/>
      <c r="I27" s="48"/>
      <c r="J27" s="48"/>
      <c r="K27" s="48"/>
      <c r="L27" s="365">
        <v>0.15</v>
      </c>
      <c r="M27" s="366"/>
      <c r="N27" s="366"/>
      <c r="O27" s="366"/>
      <c r="P27" s="48"/>
      <c r="Q27" s="48"/>
      <c r="R27" s="48"/>
      <c r="S27" s="48"/>
      <c r="T27" s="48"/>
      <c r="U27" s="48"/>
      <c r="V27" s="48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8"/>
      <c r="AG27" s="48"/>
      <c r="AH27" s="48"/>
      <c r="AI27" s="48"/>
      <c r="AJ27" s="48"/>
      <c r="AK27" s="367">
        <f>ROUND(AW51,2)</f>
        <v>0</v>
      </c>
      <c r="AL27" s="366"/>
      <c r="AM27" s="366"/>
      <c r="AN27" s="366"/>
      <c r="AO27" s="366"/>
      <c r="AP27" s="48"/>
      <c r="AQ27" s="50"/>
      <c r="BE27" s="355"/>
    </row>
    <row r="28" spans="2:71" s="2" customFormat="1" ht="14.45" hidden="1" customHeight="1">
      <c r="B28" s="47"/>
      <c r="C28" s="48"/>
      <c r="D28" s="48"/>
      <c r="E28" s="48"/>
      <c r="F28" s="49" t="s">
        <v>41</v>
      </c>
      <c r="G28" s="48"/>
      <c r="H28" s="48"/>
      <c r="I28" s="48"/>
      <c r="J28" s="48"/>
      <c r="K28" s="48"/>
      <c r="L28" s="365">
        <v>0.21</v>
      </c>
      <c r="M28" s="366"/>
      <c r="N28" s="366"/>
      <c r="O28" s="366"/>
      <c r="P28" s="48"/>
      <c r="Q28" s="48"/>
      <c r="R28" s="48"/>
      <c r="S28" s="48"/>
      <c r="T28" s="48"/>
      <c r="U28" s="48"/>
      <c r="V28" s="48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8"/>
      <c r="AG28" s="48"/>
      <c r="AH28" s="48"/>
      <c r="AI28" s="48"/>
      <c r="AJ28" s="48"/>
      <c r="AK28" s="367">
        <v>0</v>
      </c>
      <c r="AL28" s="366"/>
      <c r="AM28" s="366"/>
      <c r="AN28" s="366"/>
      <c r="AO28" s="366"/>
      <c r="AP28" s="48"/>
      <c r="AQ28" s="50"/>
      <c r="BE28" s="355"/>
    </row>
    <row r="29" spans="2:71" s="2" customFormat="1" ht="14.45" hidden="1" customHeight="1">
      <c r="B29" s="47"/>
      <c r="C29" s="48"/>
      <c r="D29" s="48"/>
      <c r="E29" s="48"/>
      <c r="F29" s="49" t="s">
        <v>42</v>
      </c>
      <c r="G29" s="48"/>
      <c r="H29" s="48"/>
      <c r="I29" s="48"/>
      <c r="J29" s="48"/>
      <c r="K29" s="48"/>
      <c r="L29" s="365">
        <v>0.15</v>
      </c>
      <c r="M29" s="366"/>
      <c r="N29" s="366"/>
      <c r="O29" s="366"/>
      <c r="P29" s="48"/>
      <c r="Q29" s="48"/>
      <c r="R29" s="48"/>
      <c r="S29" s="48"/>
      <c r="T29" s="48"/>
      <c r="U29" s="48"/>
      <c r="V29" s="48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8"/>
      <c r="AG29" s="48"/>
      <c r="AH29" s="48"/>
      <c r="AI29" s="48"/>
      <c r="AJ29" s="48"/>
      <c r="AK29" s="367">
        <v>0</v>
      </c>
      <c r="AL29" s="366"/>
      <c r="AM29" s="366"/>
      <c r="AN29" s="366"/>
      <c r="AO29" s="366"/>
      <c r="AP29" s="48"/>
      <c r="AQ29" s="50"/>
      <c r="BE29" s="355"/>
    </row>
    <row r="30" spans="2:71" s="2" customFormat="1" ht="14.45" hidden="1" customHeight="1">
      <c r="B30" s="47"/>
      <c r="C30" s="48"/>
      <c r="D30" s="48"/>
      <c r="E30" s="48"/>
      <c r="F30" s="49" t="s">
        <v>43</v>
      </c>
      <c r="G30" s="48"/>
      <c r="H30" s="48"/>
      <c r="I30" s="48"/>
      <c r="J30" s="48"/>
      <c r="K30" s="48"/>
      <c r="L30" s="365">
        <v>0</v>
      </c>
      <c r="M30" s="366"/>
      <c r="N30" s="366"/>
      <c r="O30" s="366"/>
      <c r="P30" s="48"/>
      <c r="Q30" s="48"/>
      <c r="R30" s="48"/>
      <c r="S30" s="48"/>
      <c r="T30" s="48"/>
      <c r="U30" s="48"/>
      <c r="V30" s="48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8"/>
      <c r="AG30" s="48"/>
      <c r="AH30" s="48"/>
      <c r="AI30" s="48"/>
      <c r="AJ30" s="48"/>
      <c r="AK30" s="367">
        <v>0</v>
      </c>
      <c r="AL30" s="366"/>
      <c r="AM30" s="366"/>
      <c r="AN30" s="366"/>
      <c r="AO30" s="366"/>
      <c r="AP30" s="48"/>
      <c r="AQ30" s="50"/>
      <c r="BE30" s="355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5"/>
    </row>
    <row r="32" spans="2:71" s="1" customFormat="1" ht="25.9" customHeight="1">
      <c r="B32" s="41"/>
      <c r="C32" s="51"/>
      <c r="D32" s="52" t="s">
        <v>44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45</v>
      </c>
      <c r="U32" s="53"/>
      <c r="V32" s="53"/>
      <c r="W32" s="53"/>
      <c r="X32" s="368" t="s">
        <v>46</v>
      </c>
      <c r="Y32" s="369"/>
      <c r="Z32" s="369"/>
      <c r="AA32" s="369"/>
      <c r="AB32" s="369"/>
      <c r="AC32" s="53"/>
      <c r="AD32" s="53"/>
      <c r="AE32" s="53"/>
      <c r="AF32" s="53"/>
      <c r="AG32" s="53"/>
      <c r="AH32" s="53"/>
      <c r="AI32" s="53"/>
      <c r="AJ32" s="53"/>
      <c r="AK32" s="370">
        <f>SUM(AK23:AK30)</f>
        <v>0</v>
      </c>
      <c r="AL32" s="369"/>
      <c r="AM32" s="369"/>
      <c r="AN32" s="369"/>
      <c r="AO32" s="371"/>
      <c r="AP32" s="51"/>
      <c r="AQ32" s="55"/>
      <c r="BE32" s="355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47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14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0251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17</v>
      </c>
      <c r="D42" s="70"/>
      <c r="E42" s="70"/>
      <c r="F42" s="70"/>
      <c r="G42" s="70"/>
      <c r="H42" s="70"/>
      <c r="I42" s="70"/>
      <c r="J42" s="70"/>
      <c r="K42" s="70"/>
      <c r="L42" s="372" t="str">
        <f>K6</f>
        <v>Horní Bříza, Tovární ulice obnova kanalizace a vodovodu-1</v>
      </c>
      <c r="M42" s="373"/>
      <c r="N42" s="373"/>
      <c r="O42" s="373"/>
      <c r="P42" s="373"/>
      <c r="Q42" s="373"/>
      <c r="R42" s="373"/>
      <c r="S42" s="373"/>
      <c r="T42" s="373"/>
      <c r="U42" s="373"/>
      <c r="V42" s="373"/>
      <c r="W42" s="373"/>
      <c r="X42" s="373"/>
      <c r="Y42" s="373"/>
      <c r="Z42" s="373"/>
      <c r="AA42" s="373"/>
      <c r="AB42" s="373"/>
      <c r="AC42" s="373"/>
      <c r="AD42" s="373"/>
      <c r="AE42" s="373"/>
      <c r="AF42" s="373"/>
      <c r="AG42" s="373"/>
      <c r="AH42" s="373"/>
      <c r="AI42" s="373"/>
      <c r="AJ42" s="373"/>
      <c r="AK42" s="373"/>
      <c r="AL42" s="373"/>
      <c r="AM42" s="373"/>
      <c r="AN42" s="373"/>
      <c r="AO42" s="373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22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24</v>
      </c>
      <c r="AJ44" s="63"/>
      <c r="AK44" s="63"/>
      <c r="AL44" s="63"/>
      <c r="AM44" s="374" t="str">
        <f>IF(AN8= "","",AN8)</f>
        <v>10.3.2017</v>
      </c>
      <c r="AN44" s="374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26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31</v>
      </c>
      <c r="AJ46" s="63"/>
      <c r="AK46" s="63"/>
      <c r="AL46" s="63"/>
      <c r="AM46" s="375" t="str">
        <f>IF(E17="","",E17)</f>
        <v xml:space="preserve"> </v>
      </c>
      <c r="AN46" s="375"/>
      <c r="AO46" s="375"/>
      <c r="AP46" s="375"/>
      <c r="AQ46" s="63"/>
      <c r="AR46" s="61"/>
      <c r="AS46" s="376" t="s">
        <v>48</v>
      </c>
      <c r="AT46" s="37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29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8"/>
      <c r="AT47" s="37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0"/>
      <c r="AT48" s="38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2" t="s">
        <v>49</v>
      </c>
      <c r="D49" s="383"/>
      <c r="E49" s="383"/>
      <c r="F49" s="383"/>
      <c r="G49" s="383"/>
      <c r="H49" s="79"/>
      <c r="I49" s="384" t="s">
        <v>50</v>
      </c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  <c r="AC49" s="383"/>
      <c r="AD49" s="383"/>
      <c r="AE49" s="383"/>
      <c r="AF49" s="383"/>
      <c r="AG49" s="385" t="s">
        <v>51</v>
      </c>
      <c r="AH49" s="383"/>
      <c r="AI49" s="383"/>
      <c r="AJ49" s="383"/>
      <c r="AK49" s="383"/>
      <c r="AL49" s="383"/>
      <c r="AM49" s="383"/>
      <c r="AN49" s="384" t="s">
        <v>52</v>
      </c>
      <c r="AO49" s="383"/>
      <c r="AP49" s="383"/>
      <c r="AQ49" s="80" t="s">
        <v>53</v>
      </c>
      <c r="AR49" s="61"/>
      <c r="AS49" s="81" t="s">
        <v>54</v>
      </c>
      <c r="AT49" s="82" t="s">
        <v>55</v>
      </c>
      <c r="AU49" s="82" t="s">
        <v>56</v>
      </c>
      <c r="AV49" s="82" t="s">
        <v>57</v>
      </c>
      <c r="AW49" s="82" t="s">
        <v>58</v>
      </c>
      <c r="AX49" s="82" t="s">
        <v>59</v>
      </c>
      <c r="AY49" s="82" t="s">
        <v>60</v>
      </c>
      <c r="AZ49" s="82" t="s">
        <v>61</v>
      </c>
      <c r="BA49" s="82" t="s">
        <v>62</v>
      </c>
      <c r="BB49" s="82" t="s">
        <v>63</v>
      </c>
      <c r="BC49" s="82" t="s">
        <v>64</v>
      </c>
      <c r="BD49" s="83" t="s">
        <v>65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66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9">
        <f>ROUND(SUM(AG52:AG57),2)</f>
        <v>0</v>
      </c>
      <c r="AH51" s="389"/>
      <c r="AI51" s="389"/>
      <c r="AJ51" s="389"/>
      <c r="AK51" s="389"/>
      <c r="AL51" s="389"/>
      <c r="AM51" s="389"/>
      <c r="AN51" s="390">
        <f t="shared" ref="AN51:AN57" si="0">SUM(AG51,AT51)</f>
        <v>0</v>
      </c>
      <c r="AO51" s="390"/>
      <c r="AP51" s="390"/>
      <c r="AQ51" s="89" t="s">
        <v>20</v>
      </c>
      <c r="AR51" s="71"/>
      <c r="AS51" s="90">
        <f>ROUND(SUM(AS52:AS57),2)</f>
        <v>0</v>
      </c>
      <c r="AT51" s="91">
        <f t="shared" ref="AT51:AT57" si="1">ROUND(SUM(AV51:AW51),2)</f>
        <v>0</v>
      </c>
      <c r="AU51" s="92">
        <f>ROUND(SUM(AU52:AU57),5)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ROUND(SUM(AZ52:AZ57),2)</f>
        <v>0</v>
      </c>
      <c r="BA51" s="91">
        <f>ROUND(SUM(BA52:BA57),2)</f>
        <v>0</v>
      </c>
      <c r="BB51" s="91">
        <f>ROUND(SUM(BB52:BB57),2)</f>
        <v>0</v>
      </c>
      <c r="BC51" s="91">
        <f>ROUND(SUM(BC52:BC57),2)</f>
        <v>0</v>
      </c>
      <c r="BD51" s="93">
        <f>ROUND(SUM(BD52:BD57),2)</f>
        <v>0</v>
      </c>
      <c r="BS51" s="94" t="s">
        <v>67</v>
      </c>
      <c r="BT51" s="94" t="s">
        <v>68</v>
      </c>
      <c r="BU51" s="95" t="s">
        <v>69</v>
      </c>
      <c r="BV51" s="94" t="s">
        <v>70</v>
      </c>
      <c r="BW51" s="94" t="s">
        <v>7</v>
      </c>
      <c r="BX51" s="94" t="s">
        <v>71</v>
      </c>
      <c r="CL51" s="94" t="s">
        <v>20</v>
      </c>
    </row>
    <row r="52" spans="1:91" s="5" customFormat="1" ht="22.5" customHeight="1">
      <c r="A52" s="96" t="s">
        <v>72</v>
      </c>
      <c r="B52" s="97"/>
      <c r="C52" s="98"/>
      <c r="D52" s="388" t="s">
        <v>73</v>
      </c>
      <c r="E52" s="388"/>
      <c r="F52" s="388"/>
      <c r="G52" s="388"/>
      <c r="H52" s="388"/>
      <c r="I52" s="99"/>
      <c r="J52" s="388" t="s">
        <v>74</v>
      </c>
      <c r="K52" s="388"/>
      <c r="L52" s="388"/>
      <c r="M52" s="388"/>
      <c r="N52" s="388"/>
      <c r="O52" s="388"/>
      <c r="P52" s="388"/>
      <c r="Q52" s="388"/>
      <c r="R52" s="388"/>
      <c r="S52" s="388"/>
      <c r="T52" s="388"/>
      <c r="U52" s="388"/>
      <c r="V52" s="388"/>
      <c r="W52" s="388"/>
      <c r="X52" s="388"/>
      <c r="Y52" s="388"/>
      <c r="Z52" s="388"/>
      <c r="AA52" s="388"/>
      <c r="AB52" s="388"/>
      <c r="AC52" s="388"/>
      <c r="AD52" s="388"/>
      <c r="AE52" s="388"/>
      <c r="AF52" s="388"/>
      <c r="AG52" s="386">
        <f>'01 - Jednotná kanalizace ...'!J27</f>
        <v>0</v>
      </c>
      <c r="AH52" s="387"/>
      <c r="AI52" s="387"/>
      <c r="AJ52" s="387"/>
      <c r="AK52" s="387"/>
      <c r="AL52" s="387"/>
      <c r="AM52" s="387"/>
      <c r="AN52" s="386">
        <f t="shared" si="0"/>
        <v>0</v>
      </c>
      <c r="AO52" s="387"/>
      <c r="AP52" s="387"/>
      <c r="AQ52" s="100" t="s">
        <v>75</v>
      </c>
      <c r="AR52" s="101"/>
      <c r="AS52" s="102">
        <v>0</v>
      </c>
      <c r="AT52" s="103">
        <f t="shared" si="1"/>
        <v>0</v>
      </c>
      <c r="AU52" s="104">
        <f>'01 - Jednotná kanalizace ...'!P85</f>
        <v>0</v>
      </c>
      <c r="AV52" s="103">
        <f>'01 - Jednotná kanalizace ...'!J30</f>
        <v>0</v>
      </c>
      <c r="AW52" s="103">
        <f>'01 - Jednotná kanalizace ...'!J31</f>
        <v>0</v>
      </c>
      <c r="AX52" s="103">
        <f>'01 - Jednotná kanalizace ...'!J32</f>
        <v>0</v>
      </c>
      <c r="AY52" s="103">
        <f>'01 - Jednotná kanalizace ...'!J33</f>
        <v>0</v>
      </c>
      <c r="AZ52" s="103">
        <f>'01 - Jednotná kanalizace ...'!F30</f>
        <v>0</v>
      </c>
      <c r="BA52" s="103">
        <f>'01 - Jednotná kanalizace ...'!F31</f>
        <v>0</v>
      </c>
      <c r="BB52" s="103">
        <f>'01 - Jednotná kanalizace ...'!F32</f>
        <v>0</v>
      </c>
      <c r="BC52" s="103">
        <f>'01 - Jednotná kanalizace ...'!F33</f>
        <v>0</v>
      </c>
      <c r="BD52" s="105">
        <f>'01 - Jednotná kanalizace ...'!F34</f>
        <v>0</v>
      </c>
      <c r="BT52" s="106" t="s">
        <v>76</v>
      </c>
      <c r="BV52" s="106" t="s">
        <v>70</v>
      </c>
      <c r="BW52" s="106" t="s">
        <v>77</v>
      </c>
      <c r="BX52" s="106" t="s">
        <v>7</v>
      </c>
      <c r="CL52" s="106" t="s">
        <v>20</v>
      </c>
      <c r="CM52" s="106" t="s">
        <v>78</v>
      </c>
    </row>
    <row r="53" spans="1:91" s="5" customFormat="1" ht="22.5" customHeight="1">
      <c r="A53" s="96" t="s">
        <v>72</v>
      </c>
      <c r="B53" s="97"/>
      <c r="C53" s="98"/>
      <c r="D53" s="388" t="s">
        <v>79</v>
      </c>
      <c r="E53" s="388"/>
      <c r="F53" s="388"/>
      <c r="G53" s="388"/>
      <c r="H53" s="388"/>
      <c r="I53" s="99"/>
      <c r="J53" s="388" t="s">
        <v>80</v>
      </c>
      <c r="K53" s="388"/>
      <c r="L53" s="388"/>
      <c r="M53" s="388"/>
      <c r="N53" s="388"/>
      <c r="O53" s="388"/>
      <c r="P53" s="388"/>
      <c r="Q53" s="388"/>
      <c r="R53" s="388"/>
      <c r="S53" s="388"/>
      <c r="T53" s="388"/>
      <c r="U53" s="388"/>
      <c r="V53" s="388"/>
      <c r="W53" s="388"/>
      <c r="X53" s="388"/>
      <c r="Y53" s="388"/>
      <c r="Z53" s="388"/>
      <c r="AA53" s="388"/>
      <c r="AB53" s="388"/>
      <c r="AC53" s="388"/>
      <c r="AD53" s="388"/>
      <c r="AE53" s="388"/>
      <c r="AF53" s="388"/>
      <c r="AG53" s="386">
        <f>'02 - Jednotná kanalizace ...'!J27</f>
        <v>0</v>
      </c>
      <c r="AH53" s="387"/>
      <c r="AI53" s="387"/>
      <c r="AJ53" s="387"/>
      <c r="AK53" s="387"/>
      <c r="AL53" s="387"/>
      <c r="AM53" s="387"/>
      <c r="AN53" s="386">
        <f t="shared" si="0"/>
        <v>0</v>
      </c>
      <c r="AO53" s="387"/>
      <c r="AP53" s="387"/>
      <c r="AQ53" s="100" t="s">
        <v>75</v>
      </c>
      <c r="AR53" s="101"/>
      <c r="AS53" s="102">
        <v>0</v>
      </c>
      <c r="AT53" s="103">
        <f t="shared" si="1"/>
        <v>0</v>
      </c>
      <c r="AU53" s="104">
        <f>'02 - Jednotná kanalizace ...'!P85</f>
        <v>0</v>
      </c>
      <c r="AV53" s="103">
        <f>'02 - Jednotná kanalizace ...'!J30</f>
        <v>0</v>
      </c>
      <c r="AW53" s="103">
        <f>'02 - Jednotná kanalizace ...'!J31</f>
        <v>0</v>
      </c>
      <c r="AX53" s="103">
        <f>'02 - Jednotná kanalizace ...'!J32</f>
        <v>0</v>
      </c>
      <c r="AY53" s="103">
        <f>'02 - Jednotná kanalizace ...'!J33</f>
        <v>0</v>
      </c>
      <c r="AZ53" s="103">
        <f>'02 - Jednotná kanalizace ...'!F30</f>
        <v>0</v>
      </c>
      <c r="BA53" s="103">
        <f>'02 - Jednotná kanalizace ...'!F31</f>
        <v>0</v>
      </c>
      <c r="BB53" s="103">
        <f>'02 - Jednotná kanalizace ...'!F32</f>
        <v>0</v>
      </c>
      <c r="BC53" s="103">
        <f>'02 - Jednotná kanalizace ...'!F33</f>
        <v>0</v>
      </c>
      <c r="BD53" s="105">
        <f>'02 - Jednotná kanalizace ...'!F34</f>
        <v>0</v>
      </c>
      <c r="BT53" s="106" t="s">
        <v>76</v>
      </c>
      <c r="BV53" s="106" t="s">
        <v>70</v>
      </c>
      <c r="BW53" s="106" t="s">
        <v>81</v>
      </c>
      <c r="BX53" s="106" t="s">
        <v>7</v>
      </c>
      <c r="CL53" s="106" t="s">
        <v>20</v>
      </c>
      <c r="CM53" s="106" t="s">
        <v>78</v>
      </c>
    </row>
    <row r="54" spans="1:91" s="5" customFormat="1" ht="22.5" customHeight="1">
      <c r="A54" s="96" t="s">
        <v>72</v>
      </c>
      <c r="B54" s="97"/>
      <c r="C54" s="98"/>
      <c r="D54" s="388" t="s">
        <v>82</v>
      </c>
      <c r="E54" s="388"/>
      <c r="F54" s="388"/>
      <c r="G54" s="388"/>
      <c r="H54" s="388"/>
      <c r="I54" s="99"/>
      <c r="J54" s="388" t="s">
        <v>83</v>
      </c>
      <c r="K54" s="388"/>
      <c r="L54" s="388"/>
      <c r="M54" s="388"/>
      <c r="N54" s="388"/>
      <c r="O54" s="388"/>
      <c r="P54" s="388"/>
      <c r="Q54" s="388"/>
      <c r="R54" s="388"/>
      <c r="S54" s="388"/>
      <c r="T54" s="388"/>
      <c r="U54" s="388"/>
      <c r="V54" s="388"/>
      <c r="W54" s="388"/>
      <c r="X54" s="388"/>
      <c r="Y54" s="388"/>
      <c r="Z54" s="388"/>
      <c r="AA54" s="388"/>
      <c r="AB54" s="388"/>
      <c r="AC54" s="388"/>
      <c r="AD54" s="388"/>
      <c r="AE54" s="388"/>
      <c r="AF54" s="388"/>
      <c r="AG54" s="386">
        <f>'03 - Dešťová kanalizace'!J27</f>
        <v>0</v>
      </c>
      <c r="AH54" s="387"/>
      <c r="AI54" s="387"/>
      <c r="AJ54" s="387"/>
      <c r="AK54" s="387"/>
      <c r="AL54" s="387"/>
      <c r="AM54" s="387"/>
      <c r="AN54" s="386">
        <f t="shared" si="0"/>
        <v>0</v>
      </c>
      <c r="AO54" s="387"/>
      <c r="AP54" s="387"/>
      <c r="AQ54" s="100" t="s">
        <v>75</v>
      </c>
      <c r="AR54" s="101"/>
      <c r="AS54" s="102">
        <v>0</v>
      </c>
      <c r="AT54" s="103">
        <f t="shared" si="1"/>
        <v>0</v>
      </c>
      <c r="AU54" s="104">
        <f>'03 - Dešťová kanalizace'!P85</f>
        <v>0</v>
      </c>
      <c r="AV54" s="103">
        <f>'03 - Dešťová kanalizace'!J30</f>
        <v>0</v>
      </c>
      <c r="AW54" s="103">
        <f>'03 - Dešťová kanalizace'!J31</f>
        <v>0</v>
      </c>
      <c r="AX54" s="103">
        <f>'03 - Dešťová kanalizace'!J32</f>
        <v>0</v>
      </c>
      <c r="AY54" s="103">
        <f>'03 - Dešťová kanalizace'!J33</f>
        <v>0</v>
      </c>
      <c r="AZ54" s="103">
        <f>'03 - Dešťová kanalizace'!F30</f>
        <v>0</v>
      </c>
      <c r="BA54" s="103">
        <f>'03 - Dešťová kanalizace'!F31</f>
        <v>0</v>
      </c>
      <c r="BB54" s="103">
        <f>'03 - Dešťová kanalizace'!F32</f>
        <v>0</v>
      </c>
      <c r="BC54" s="103">
        <f>'03 - Dešťová kanalizace'!F33</f>
        <v>0</v>
      </c>
      <c r="BD54" s="105">
        <f>'03 - Dešťová kanalizace'!F34</f>
        <v>0</v>
      </c>
      <c r="BT54" s="106" t="s">
        <v>76</v>
      </c>
      <c r="BV54" s="106" t="s">
        <v>70</v>
      </c>
      <c r="BW54" s="106" t="s">
        <v>84</v>
      </c>
      <c r="BX54" s="106" t="s">
        <v>7</v>
      </c>
      <c r="CL54" s="106" t="s">
        <v>20</v>
      </c>
      <c r="CM54" s="106" t="s">
        <v>78</v>
      </c>
    </row>
    <row r="55" spans="1:91" s="5" customFormat="1" ht="22.5" customHeight="1">
      <c r="A55" s="96" t="s">
        <v>72</v>
      </c>
      <c r="B55" s="97"/>
      <c r="C55" s="98"/>
      <c r="D55" s="388" t="s">
        <v>85</v>
      </c>
      <c r="E55" s="388"/>
      <c r="F55" s="388"/>
      <c r="G55" s="388"/>
      <c r="H55" s="388"/>
      <c r="I55" s="99"/>
      <c r="J55" s="388" t="s">
        <v>86</v>
      </c>
      <c r="K55" s="388"/>
      <c r="L55" s="388"/>
      <c r="M55" s="388"/>
      <c r="N55" s="388"/>
      <c r="O55" s="388"/>
      <c r="P55" s="388"/>
      <c r="Q55" s="388"/>
      <c r="R55" s="388"/>
      <c r="S55" s="388"/>
      <c r="T55" s="388"/>
      <c r="U55" s="388"/>
      <c r="V55" s="388"/>
      <c r="W55" s="388"/>
      <c r="X55" s="388"/>
      <c r="Y55" s="388"/>
      <c r="Z55" s="388"/>
      <c r="AA55" s="388"/>
      <c r="AB55" s="388"/>
      <c r="AC55" s="388"/>
      <c r="AD55" s="388"/>
      <c r="AE55" s="388"/>
      <c r="AF55" s="388"/>
      <c r="AG55" s="386">
        <f>'04 - Vodovod - západ'!J27</f>
        <v>0</v>
      </c>
      <c r="AH55" s="387"/>
      <c r="AI55" s="387"/>
      <c r="AJ55" s="387"/>
      <c r="AK55" s="387"/>
      <c r="AL55" s="387"/>
      <c r="AM55" s="387"/>
      <c r="AN55" s="386">
        <f t="shared" si="0"/>
        <v>0</v>
      </c>
      <c r="AO55" s="387"/>
      <c r="AP55" s="387"/>
      <c r="AQ55" s="100" t="s">
        <v>75</v>
      </c>
      <c r="AR55" s="101"/>
      <c r="AS55" s="102">
        <v>0</v>
      </c>
      <c r="AT55" s="103">
        <f t="shared" si="1"/>
        <v>0</v>
      </c>
      <c r="AU55" s="104">
        <f>'04 - Vodovod - západ'!P88</f>
        <v>0</v>
      </c>
      <c r="AV55" s="103">
        <f>'04 - Vodovod - západ'!J30</f>
        <v>0</v>
      </c>
      <c r="AW55" s="103">
        <f>'04 - Vodovod - západ'!J31</f>
        <v>0</v>
      </c>
      <c r="AX55" s="103">
        <f>'04 - Vodovod - západ'!J32</f>
        <v>0</v>
      </c>
      <c r="AY55" s="103">
        <f>'04 - Vodovod - západ'!J33</f>
        <v>0</v>
      </c>
      <c r="AZ55" s="103">
        <f>'04 - Vodovod - západ'!F30</f>
        <v>0</v>
      </c>
      <c r="BA55" s="103">
        <f>'04 - Vodovod - západ'!F31</f>
        <v>0</v>
      </c>
      <c r="BB55" s="103">
        <f>'04 - Vodovod - západ'!F32</f>
        <v>0</v>
      </c>
      <c r="BC55" s="103">
        <f>'04 - Vodovod - západ'!F33</f>
        <v>0</v>
      </c>
      <c r="BD55" s="105">
        <f>'04 - Vodovod - západ'!F34</f>
        <v>0</v>
      </c>
      <c r="BT55" s="106" t="s">
        <v>76</v>
      </c>
      <c r="BV55" s="106" t="s">
        <v>70</v>
      </c>
      <c r="BW55" s="106" t="s">
        <v>87</v>
      </c>
      <c r="BX55" s="106" t="s">
        <v>7</v>
      </c>
      <c r="CL55" s="106" t="s">
        <v>20</v>
      </c>
      <c r="CM55" s="106" t="s">
        <v>78</v>
      </c>
    </row>
    <row r="56" spans="1:91" s="5" customFormat="1" ht="22.5" customHeight="1">
      <c r="A56" s="96" t="s">
        <v>72</v>
      </c>
      <c r="B56" s="97"/>
      <c r="C56" s="98"/>
      <c r="D56" s="388" t="s">
        <v>88</v>
      </c>
      <c r="E56" s="388"/>
      <c r="F56" s="388"/>
      <c r="G56" s="388"/>
      <c r="H56" s="388"/>
      <c r="I56" s="99"/>
      <c r="J56" s="388" t="s">
        <v>89</v>
      </c>
      <c r="K56" s="388"/>
      <c r="L56" s="388"/>
      <c r="M56" s="388"/>
      <c r="N56" s="388"/>
      <c r="O56" s="388"/>
      <c r="P56" s="388"/>
      <c r="Q56" s="388"/>
      <c r="R56" s="388"/>
      <c r="S56" s="388"/>
      <c r="T56" s="388"/>
      <c r="U56" s="388"/>
      <c r="V56" s="388"/>
      <c r="W56" s="388"/>
      <c r="X56" s="388"/>
      <c r="Y56" s="388"/>
      <c r="Z56" s="388"/>
      <c r="AA56" s="388"/>
      <c r="AB56" s="388"/>
      <c r="AC56" s="388"/>
      <c r="AD56" s="388"/>
      <c r="AE56" s="388"/>
      <c r="AF56" s="388"/>
      <c r="AG56" s="386">
        <f>'05 - Vodovod - východ'!J27</f>
        <v>0</v>
      </c>
      <c r="AH56" s="387"/>
      <c r="AI56" s="387"/>
      <c r="AJ56" s="387"/>
      <c r="AK56" s="387"/>
      <c r="AL56" s="387"/>
      <c r="AM56" s="387"/>
      <c r="AN56" s="386">
        <f t="shared" si="0"/>
        <v>0</v>
      </c>
      <c r="AO56" s="387"/>
      <c r="AP56" s="387"/>
      <c r="AQ56" s="100" t="s">
        <v>75</v>
      </c>
      <c r="AR56" s="101"/>
      <c r="AS56" s="102">
        <v>0</v>
      </c>
      <c r="AT56" s="103">
        <f t="shared" si="1"/>
        <v>0</v>
      </c>
      <c r="AU56" s="104">
        <f>'05 - Vodovod - východ'!P85</f>
        <v>0</v>
      </c>
      <c r="AV56" s="103">
        <f>'05 - Vodovod - východ'!J30</f>
        <v>0</v>
      </c>
      <c r="AW56" s="103">
        <f>'05 - Vodovod - východ'!J31</f>
        <v>0</v>
      </c>
      <c r="AX56" s="103">
        <f>'05 - Vodovod - východ'!J32</f>
        <v>0</v>
      </c>
      <c r="AY56" s="103">
        <f>'05 - Vodovod - východ'!J33</f>
        <v>0</v>
      </c>
      <c r="AZ56" s="103">
        <f>'05 - Vodovod - východ'!F30</f>
        <v>0</v>
      </c>
      <c r="BA56" s="103">
        <f>'05 - Vodovod - východ'!F31</f>
        <v>0</v>
      </c>
      <c r="BB56" s="103">
        <f>'05 - Vodovod - východ'!F32</f>
        <v>0</v>
      </c>
      <c r="BC56" s="103">
        <f>'05 - Vodovod - východ'!F33</f>
        <v>0</v>
      </c>
      <c r="BD56" s="105">
        <f>'05 - Vodovod - východ'!F34</f>
        <v>0</v>
      </c>
      <c r="BT56" s="106" t="s">
        <v>76</v>
      </c>
      <c r="BV56" s="106" t="s">
        <v>70</v>
      </c>
      <c r="BW56" s="106" t="s">
        <v>90</v>
      </c>
      <c r="BX56" s="106" t="s">
        <v>7</v>
      </c>
      <c r="CL56" s="106" t="s">
        <v>20</v>
      </c>
      <c r="CM56" s="106" t="s">
        <v>78</v>
      </c>
    </row>
    <row r="57" spans="1:91" s="5" customFormat="1" ht="22.5" customHeight="1">
      <c r="A57" s="96" t="s">
        <v>72</v>
      </c>
      <c r="B57" s="97"/>
      <c r="C57" s="98"/>
      <c r="D57" s="388" t="s">
        <v>91</v>
      </c>
      <c r="E57" s="388"/>
      <c r="F57" s="388"/>
      <c r="G57" s="388"/>
      <c r="H57" s="388"/>
      <c r="I57" s="99"/>
      <c r="J57" s="388" t="s">
        <v>92</v>
      </c>
      <c r="K57" s="388"/>
      <c r="L57" s="388"/>
      <c r="M57" s="388"/>
      <c r="N57" s="388"/>
      <c r="O57" s="388"/>
      <c r="P57" s="388"/>
      <c r="Q57" s="388"/>
      <c r="R57" s="388"/>
      <c r="S57" s="388"/>
      <c r="T57" s="388"/>
      <c r="U57" s="388"/>
      <c r="V57" s="388"/>
      <c r="W57" s="388"/>
      <c r="X57" s="388"/>
      <c r="Y57" s="388"/>
      <c r="Z57" s="388"/>
      <c r="AA57" s="388"/>
      <c r="AB57" s="388"/>
      <c r="AC57" s="388"/>
      <c r="AD57" s="388"/>
      <c r="AE57" s="388"/>
      <c r="AF57" s="388"/>
      <c r="AG57" s="386">
        <f>'06 - Vedlejší rozpočtové ...'!J27</f>
        <v>0</v>
      </c>
      <c r="AH57" s="387"/>
      <c r="AI57" s="387"/>
      <c r="AJ57" s="387"/>
      <c r="AK57" s="387"/>
      <c r="AL57" s="387"/>
      <c r="AM57" s="387"/>
      <c r="AN57" s="386">
        <f t="shared" si="0"/>
        <v>0</v>
      </c>
      <c r="AO57" s="387"/>
      <c r="AP57" s="387"/>
      <c r="AQ57" s="100" t="s">
        <v>75</v>
      </c>
      <c r="AR57" s="101"/>
      <c r="AS57" s="107">
        <v>0</v>
      </c>
      <c r="AT57" s="108">
        <f t="shared" si="1"/>
        <v>0</v>
      </c>
      <c r="AU57" s="109">
        <f>'06 - Vedlejší rozpočtové ...'!P77</f>
        <v>0</v>
      </c>
      <c r="AV57" s="108">
        <f>'06 - Vedlejší rozpočtové ...'!J30</f>
        <v>0</v>
      </c>
      <c r="AW57" s="108">
        <f>'06 - Vedlejší rozpočtové ...'!J31</f>
        <v>0</v>
      </c>
      <c r="AX57" s="108">
        <f>'06 - Vedlejší rozpočtové ...'!J32</f>
        <v>0</v>
      </c>
      <c r="AY57" s="108">
        <f>'06 - Vedlejší rozpočtové ...'!J33</f>
        <v>0</v>
      </c>
      <c r="AZ57" s="108">
        <f>'06 - Vedlejší rozpočtové ...'!F30</f>
        <v>0</v>
      </c>
      <c r="BA57" s="108">
        <f>'06 - Vedlejší rozpočtové ...'!F31</f>
        <v>0</v>
      </c>
      <c r="BB57" s="108">
        <f>'06 - Vedlejší rozpočtové ...'!F32</f>
        <v>0</v>
      </c>
      <c r="BC57" s="108">
        <f>'06 - Vedlejší rozpočtové ...'!F33</f>
        <v>0</v>
      </c>
      <c r="BD57" s="110">
        <f>'06 - Vedlejší rozpočtové ...'!F34</f>
        <v>0</v>
      </c>
      <c r="BT57" s="106" t="s">
        <v>76</v>
      </c>
      <c r="BV57" s="106" t="s">
        <v>70</v>
      </c>
      <c r="BW57" s="106" t="s">
        <v>93</v>
      </c>
      <c r="BX57" s="106" t="s">
        <v>7</v>
      </c>
      <c r="CL57" s="106" t="s">
        <v>20</v>
      </c>
      <c r="CM57" s="106" t="s">
        <v>78</v>
      </c>
    </row>
    <row r="58" spans="1:91" s="1" customFormat="1" ht="30" customHeight="1">
      <c r="B58" s="41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1"/>
    </row>
    <row r="59" spans="1:91" s="1" customFormat="1" ht="6.95" customHeight="1"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61"/>
    </row>
  </sheetData>
  <sheetProtection password="CC35" sheet="1" objects="1" scenarios="1" formatCells="0" formatColumns="0" formatRows="0" sort="0" autoFilter="0"/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Jednotná kanalizace ...'!C2" display="/"/>
    <hyperlink ref="A53" location="'02 - Jednotná kanalizace ...'!C2" display="/"/>
    <hyperlink ref="A54" location="'03 - Dešťová kanalizace'!C2" display="/"/>
    <hyperlink ref="A55" location="'04 - Vodovod - západ'!C2" display="/"/>
    <hyperlink ref="A56" location="'05 - Vodovod - východ'!C2" display="/"/>
    <hyperlink ref="A57" location="'06 - Vedlejší rozpočtové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0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399" t="s">
        <v>95</v>
      </c>
      <c r="H1" s="399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77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17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Horní Bříza, Tovární ulice obnova kanalizace a vodovodu-1</v>
      </c>
      <c r="F7" s="393"/>
      <c r="G7" s="393"/>
      <c r="H7" s="393"/>
      <c r="I7" s="117"/>
      <c r="J7" s="29"/>
      <c r="K7" s="31"/>
    </row>
    <row r="8" spans="1:70" s="1" customFormat="1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4" t="s">
        <v>101</v>
      </c>
      <c r="F9" s="395"/>
      <c r="G9" s="395"/>
      <c r="H9" s="39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19</v>
      </c>
      <c r="E11" s="42"/>
      <c r="F11" s="35" t="s">
        <v>20</v>
      </c>
      <c r="G11" s="42"/>
      <c r="H11" s="42"/>
      <c r="I11" s="119" t="s">
        <v>21</v>
      </c>
      <c r="J11" s="35" t="s">
        <v>20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19" t="s">
        <v>24</v>
      </c>
      <c r="J12" s="120" t="str">
        <f>'Rekapitulace stavby'!AN8</f>
        <v>10.3.2017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19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28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29</v>
      </c>
      <c r="E17" s="42"/>
      <c r="F17" s="42"/>
      <c r="G17" s="42"/>
      <c r="H17" s="42"/>
      <c r="I17" s="119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28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31</v>
      </c>
      <c r="E20" s="42"/>
      <c r="F20" s="42"/>
      <c r="G20" s="42"/>
      <c r="H20" s="42"/>
      <c r="I20" s="119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28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20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34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36</v>
      </c>
      <c r="G29" s="42"/>
      <c r="H29" s="42"/>
      <c r="I29" s="129" t="s">
        <v>35</v>
      </c>
      <c r="J29" s="46" t="s">
        <v>37</v>
      </c>
      <c r="K29" s="45"/>
    </row>
    <row r="30" spans="2:11" s="1" customFormat="1" ht="14.45" customHeight="1">
      <c r="B30" s="41"/>
      <c r="C30" s="42"/>
      <c r="D30" s="49" t="s">
        <v>38</v>
      </c>
      <c r="E30" s="49" t="s">
        <v>39</v>
      </c>
      <c r="F30" s="130">
        <f>ROUND(SUM(BE85:BE305), 2)</f>
        <v>0</v>
      </c>
      <c r="G30" s="42"/>
      <c r="H30" s="42"/>
      <c r="I30" s="131">
        <v>0.21</v>
      </c>
      <c r="J30" s="130">
        <f>ROUND(ROUND((SUM(BE85:BE305)),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40</v>
      </c>
      <c r="F31" s="130">
        <f>ROUND(SUM(BF85:BF305), 2)</f>
        <v>0</v>
      </c>
      <c r="G31" s="42"/>
      <c r="H31" s="42"/>
      <c r="I31" s="131">
        <v>0.15</v>
      </c>
      <c r="J31" s="130">
        <f>ROUND(ROUND((SUM(BF85:BF305)),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41</v>
      </c>
      <c r="F32" s="130">
        <f>ROUND(SUM(BG85:BG305),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42</v>
      </c>
      <c r="F33" s="130">
        <f>ROUND(SUM(BH85:BH305),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43</v>
      </c>
      <c r="F34" s="130">
        <f>ROUND(SUM(BI85:BI305),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44</v>
      </c>
      <c r="E36" s="79"/>
      <c r="F36" s="79"/>
      <c r="G36" s="134" t="s">
        <v>45</v>
      </c>
      <c r="H36" s="135" t="s">
        <v>46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17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Horní Bříza, Tovární ulice obnova kanalizace a vodovodu-1</v>
      </c>
      <c r="F45" s="393"/>
      <c r="G45" s="393"/>
      <c r="H45" s="393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01 - Jednotná kanalizace - západ</v>
      </c>
      <c r="F47" s="395"/>
      <c r="G47" s="395"/>
      <c r="H47" s="39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19" t="s">
        <v>24</v>
      </c>
      <c r="J49" s="120" t="str">
        <f>IF(J12="","",J12)</f>
        <v>10.3.2017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 xml:space="preserve"> </v>
      </c>
      <c r="G51" s="42"/>
      <c r="H51" s="42"/>
      <c r="I51" s="119" t="s">
        <v>31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29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103</v>
      </c>
      <c r="D54" s="132"/>
      <c r="E54" s="132"/>
      <c r="F54" s="132"/>
      <c r="G54" s="132"/>
      <c r="H54" s="132"/>
      <c r="I54" s="145"/>
      <c r="J54" s="146" t="s">
        <v>104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105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106</v>
      </c>
    </row>
    <row r="57" spans="2:47" s="7" customFormat="1" ht="24.95" customHeight="1">
      <c r="B57" s="149"/>
      <c r="C57" s="150"/>
      <c r="D57" s="151" t="s">
        <v>107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108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109</v>
      </c>
      <c r="E59" s="159"/>
      <c r="F59" s="159"/>
      <c r="G59" s="159"/>
      <c r="H59" s="159"/>
      <c r="I59" s="160"/>
      <c r="J59" s="161">
        <f>J189</f>
        <v>0</v>
      </c>
      <c r="K59" s="162"/>
    </row>
    <row r="60" spans="2:47" s="8" customFormat="1" ht="19.899999999999999" customHeight="1">
      <c r="B60" s="156"/>
      <c r="C60" s="157"/>
      <c r="D60" s="158" t="s">
        <v>110</v>
      </c>
      <c r="E60" s="159"/>
      <c r="F60" s="159"/>
      <c r="G60" s="159"/>
      <c r="H60" s="159"/>
      <c r="I60" s="160"/>
      <c r="J60" s="161">
        <f>J192</f>
        <v>0</v>
      </c>
      <c r="K60" s="162"/>
    </row>
    <row r="61" spans="2:47" s="8" customFormat="1" ht="19.899999999999999" customHeight="1">
      <c r="B61" s="156"/>
      <c r="C61" s="157"/>
      <c r="D61" s="158" t="s">
        <v>111</v>
      </c>
      <c r="E61" s="159"/>
      <c r="F61" s="159"/>
      <c r="G61" s="159"/>
      <c r="H61" s="159"/>
      <c r="I61" s="160"/>
      <c r="J61" s="161">
        <f>J200</f>
        <v>0</v>
      </c>
      <c r="K61" s="162"/>
    </row>
    <row r="62" spans="2:47" s="8" customFormat="1" ht="19.899999999999999" customHeight="1">
      <c r="B62" s="156"/>
      <c r="C62" s="157"/>
      <c r="D62" s="158" t="s">
        <v>112</v>
      </c>
      <c r="E62" s="159"/>
      <c r="F62" s="159"/>
      <c r="G62" s="159"/>
      <c r="H62" s="159"/>
      <c r="I62" s="160"/>
      <c r="J62" s="161">
        <f>J203</f>
        <v>0</v>
      </c>
      <c r="K62" s="162"/>
    </row>
    <row r="63" spans="2:47" s="8" customFormat="1" ht="19.899999999999999" customHeight="1">
      <c r="B63" s="156"/>
      <c r="C63" s="157"/>
      <c r="D63" s="158" t="s">
        <v>113</v>
      </c>
      <c r="E63" s="159"/>
      <c r="F63" s="159"/>
      <c r="G63" s="159"/>
      <c r="H63" s="159"/>
      <c r="I63" s="160"/>
      <c r="J63" s="161">
        <f>J287</f>
        <v>0</v>
      </c>
      <c r="K63" s="162"/>
    </row>
    <row r="64" spans="2:47" s="8" customFormat="1" ht="19.899999999999999" customHeight="1">
      <c r="B64" s="156"/>
      <c r="C64" s="157"/>
      <c r="D64" s="158" t="s">
        <v>114</v>
      </c>
      <c r="E64" s="159"/>
      <c r="F64" s="159"/>
      <c r="G64" s="159"/>
      <c r="H64" s="159"/>
      <c r="I64" s="160"/>
      <c r="J64" s="161">
        <f>J291</f>
        <v>0</v>
      </c>
      <c r="K64" s="162"/>
    </row>
    <row r="65" spans="2:12" s="8" customFormat="1" ht="19.899999999999999" customHeight="1">
      <c r="B65" s="156"/>
      <c r="C65" s="157"/>
      <c r="D65" s="158" t="s">
        <v>115</v>
      </c>
      <c r="E65" s="159"/>
      <c r="F65" s="159"/>
      <c r="G65" s="159"/>
      <c r="H65" s="159"/>
      <c r="I65" s="160"/>
      <c r="J65" s="161">
        <f>J304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116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17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2.5" customHeight="1">
      <c r="B75" s="41"/>
      <c r="C75" s="63"/>
      <c r="D75" s="63"/>
      <c r="E75" s="396" t="str">
        <f>E7</f>
        <v>Horní Bříza, Tovární ulice obnova kanalizace a vodovodu-1</v>
      </c>
      <c r="F75" s="397"/>
      <c r="G75" s="397"/>
      <c r="H75" s="397"/>
      <c r="I75" s="163"/>
      <c r="J75" s="63"/>
      <c r="K75" s="63"/>
      <c r="L75" s="61"/>
    </row>
    <row r="76" spans="2:12" s="1" customFormat="1" ht="14.45" customHeight="1">
      <c r="B76" s="41"/>
      <c r="C76" s="65" t="s">
        <v>100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23.25" customHeight="1">
      <c r="B77" s="41"/>
      <c r="C77" s="63"/>
      <c r="D77" s="63"/>
      <c r="E77" s="372" t="str">
        <f>E9</f>
        <v>01 - Jednotná kanalizace - západ</v>
      </c>
      <c r="F77" s="398"/>
      <c r="G77" s="398"/>
      <c r="H77" s="398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22</v>
      </c>
      <c r="D79" s="63"/>
      <c r="E79" s="63"/>
      <c r="F79" s="164" t="str">
        <f>F12</f>
        <v xml:space="preserve"> </v>
      </c>
      <c r="G79" s="63"/>
      <c r="H79" s="63"/>
      <c r="I79" s="165" t="s">
        <v>24</v>
      </c>
      <c r="J79" s="73" t="str">
        <f>IF(J12="","",J12)</f>
        <v>10.3.2017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>
      <c r="B81" s="41"/>
      <c r="C81" s="65" t="s">
        <v>26</v>
      </c>
      <c r="D81" s="63"/>
      <c r="E81" s="63"/>
      <c r="F81" s="164" t="str">
        <f>E15</f>
        <v xml:space="preserve"> </v>
      </c>
      <c r="G81" s="63"/>
      <c r="H81" s="63"/>
      <c r="I81" s="165" t="s">
        <v>31</v>
      </c>
      <c r="J81" s="164" t="str">
        <f>E21</f>
        <v xml:space="preserve"> </v>
      </c>
      <c r="K81" s="63"/>
      <c r="L81" s="61"/>
    </row>
    <row r="82" spans="2:65" s="1" customFormat="1" ht="14.45" customHeight="1">
      <c r="B82" s="41"/>
      <c r="C82" s="65" t="s">
        <v>29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117</v>
      </c>
      <c r="D84" s="168" t="s">
        <v>53</v>
      </c>
      <c r="E84" s="168" t="s">
        <v>49</v>
      </c>
      <c r="F84" s="168" t="s">
        <v>118</v>
      </c>
      <c r="G84" s="168" t="s">
        <v>119</v>
      </c>
      <c r="H84" s="168" t="s">
        <v>120</v>
      </c>
      <c r="I84" s="169" t="s">
        <v>121</v>
      </c>
      <c r="J84" s="168" t="s">
        <v>104</v>
      </c>
      <c r="K84" s="170" t="s">
        <v>122</v>
      </c>
      <c r="L84" s="171"/>
      <c r="M84" s="81" t="s">
        <v>123</v>
      </c>
      <c r="N84" s="82" t="s">
        <v>38</v>
      </c>
      <c r="O84" s="82" t="s">
        <v>124</v>
      </c>
      <c r="P84" s="82" t="s">
        <v>125</v>
      </c>
      <c r="Q84" s="82" t="s">
        <v>126</v>
      </c>
      <c r="R84" s="82" t="s">
        <v>127</v>
      </c>
      <c r="S84" s="82" t="s">
        <v>128</v>
      </c>
      <c r="T84" s="83" t="s">
        <v>129</v>
      </c>
    </row>
    <row r="85" spans="2:65" s="1" customFormat="1" ht="29.25" customHeight="1">
      <c r="B85" s="41"/>
      <c r="C85" s="87" t="s">
        <v>105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</f>
        <v>0</v>
      </c>
      <c r="Q85" s="85"/>
      <c r="R85" s="173">
        <f>R86</f>
        <v>2622.1039114999999</v>
      </c>
      <c r="S85" s="85"/>
      <c r="T85" s="174">
        <f>T86</f>
        <v>606.32960000000003</v>
      </c>
      <c r="AT85" s="24" t="s">
        <v>67</v>
      </c>
      <c r="AU85" s="24" t="s">
        <v>106</v>
      </c>
      <c r="BK85" s="175">
        <f>BK86</f>
        <v>0</v>
      </c>
    </row>
    <row r="86" spans="2:65" s="10" customFormat="1" ht="37.35" customHeight="1">
      <c r="B86" s="176"/>
      <c r="C86" s="177"/>
      <c r="D86" s="178" t="s">
        <v>67</v>
      </c>
      <c r="E86" s="179" t="s">
        <v>130</v>
      </c>
      <c r="F86" s="179" t="s">
        <v>131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P87+P189+P192+P200+P203+P287+P291+P304</f>
        <v>0</v>
      </c>
      <c r="Q86" s="184"/>
      <c r="R86" s="185">
        <f>R87+R189+R192+R200+R203+R287+R291+R304</f>
        <v>2622.1039114999999</v>
      </c>
      <c r="S86" s="184"/>
      <c r="T86" s="186">
        <f>T87+T189+T192+T200+T203+T287+T291+T304</f>
        <v>606.32960000000003</v>
      </c>
      <c r="AR86" s="187" t="s">
        <v>76</v>
      </c>
      <c r="AT86" s="188" t="s">
        <v>67</v>
      </c>
      <c r="AU86" s="188" t="s">
        <v>68</v>
      </c>
      <c r="AY86" s="187" t="s">
        <v>132</v>
      </c>
      <c r="BK86" s="189">
        <f>BK87+BK189+BK192+BK200+BK203+BK287+BK291+BK304</f>
        <v>0</v>
      </c>
    </row>
    <row r="87" spans="2:65" s="10" customFormat="1" ht="19.899999999999999" customHeight="1">
      <c r="B87" s="176"/>
      <c r="C87" s="177"/>
      <c r="D87" s="190" t="s">
        <v>67</v>
      </c>
      <c r="E87" s="191" t="s">
        <v>76</v>
      </c>
      <c r="F87" s="191" t="s">
        <v>133</v>
      </c>
      <c r="G87" s="177"/>
      <c r="H87" s="177"/>
      <c r="I87" s="180"/>
      <c r="J87" s="192">
        <f>BK87</f>
        <v>0</v>
      </c>
      <c r="K87" s="177"/>
      <c r="L87" s="182"/>
      <c r="M87" s="183"/>
      <c r="N87" s="184"/>
      <c r="O87" s="184"/>
      <c r="P87" s="185">
        <f>SUM(P88:P188)</f>
        <v>0</v>
      </c>
      <c r="Q87" s="184"/>
      <c r="R87" s="185">
        <f>SUM(R88:R188)</f>
        <v>2451.0513265</v>
      </c>
      <c r="S87" s="184"/>
      <c r="T87" s="186">
        <f>SUM(T88:T188)</f>
        <v>606.32960000000003</v>
      </c>
      <c r="AR87" s="187" t="s">
        <v>76</v>
      </c>
      <c r="AT87" s="188" t="s">
        <v>67</v>
      </c>
      <c r="AU87" s="188" t="s">
        <v>76</v>
      </c>
      <c r="AY87" s="187" t="s">
        <v>132</v>
      </c>
      <c r="BK87" s="189">
        <f>SUM(BK88:BK188)</f>
        <v>0</v>
      </c>
    </row>
    <row r="88" spans="2:65" s="1" customFormat="1" ht="22.5" customHeight="1">
      <c r="B88" s="41"/>
      <c r="C88" s="193" t="s">
        <v>76</v>
      </c>
      <c r="D88" s="193" t="s">
        <v>134</v>
      </c>
      <c r="E88" s="194" t="s">
        <v>135</v>
      </c>
      <c r="F88" s="195" t="s">
        <v>136</v>
      </c>
      <c r="G88" s="196" t="s">
        <v>137</v>
      </c>
      <c r="H88" s="197">
        <v>534</v>
      </c>
      <c r="I88" s="198"/>
      <c r="J88" s="197">
        <f>ROUND(I88*H88,2)</f>
        <v>0</v>
      </c>
      <c r="K88" s="195" t="s">
        <v>20</v>
      </c>
      <c r="L88" s="61"/>
      <c r="M88" s="199" t="s">
        <v>20</v>
      </c>
      <c r="N88" s="200" t="s">
        <v>39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138</v>
      </c>
      <c r="AT88" s="24" t="s">
        <v>134</v>
      </c>
      <c r="AU88" s="24" t="s">
        <v>78</v>
      </c>
      <c r="AY88" s="24" t="s">
        <v>132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76</v>
      </c>
      <c r="BK88" s="203">
        <f>ROUND(I88*H88,2)</f>
        <v>0</v>
      </c>
      <c r="BL88" s="24" t="s">
        <v>138</v>
      </c>
      <c r="BM88" s="24" t="s">
        <v>139</v>
      </c>
    </row>
    <row r="89" spans="2:65" s="11" customFormat="1" ht="13.5">
      <c r="B89" s="204"/>
      <c r="C89" s="205"/>
      <c r="D89" s="206" t="s">
        <v>140</v>
      </c>
      <c r="E89" s="207" t="s">
        <v>20</v>
      </c>
      <c r="F89" s="208" t="s">
        <v>141</v>
      </c>
      <c r="G89" s="205"/>
      <c r="H89" s="209" t="s">
        <v>20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140</v>
      </c>
      <c r="AU89" s="215" t="s">
        <v>78</v>
      </c>
      <c r="AV89" s="11" t="s">
        <v>76</v>
      </c>
      <c r="AW89" s="11" t="s">
        <v>32</v>
      </c>
      <c r="AX89" s="11" t="s">
        <v>68</v>
      </c>
      <c r="AY89" s="215" t="s">
        <v>132</v>
      </c>
    </row>
    <row r="90" spans="2:65" s="12" customFormat="1" ht="13.5">
      <c r="B90" s="216"/>
      <c r="C90" s="217"/>
      <c r="D90" s="218" t="s">
        <v>140</v>
      </c>
      <c r="E90" s="219" t="s">
        <v>20</v>
      </c>
      <c r="F90" s="220" t="s">
        <v>142</v>
      </c>
      <c r="G90" s="217"/>
      <c r="H90" s="221">
        <v>534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78</v>
      </c>
      <c r="AV90" s="12" t="s">
        <v>78</v>
      </c>
      <c r="AW90" s="12" t="s">
        <v>32</v>
      </c>
      <c r="AX90" s="12" t="s">
        <v>76</v>
      </c>
      <c r="AY90" s="227" t="s">
        <v>132</v>
      </c>
    </row>
    <row r="91" spans="2:65" s="1" customFormat="1" ht="22.5" customHeight="1">
      <c r="B91" s="41"/>
      <c r="C91" s="193" t="s">
        <v>78</v>
      </c>
      <c r="D91" s="193" t="s">
        <v>134</v>
      </c>
      <c r="E91" s="194" t="s">
        <v>143</v>
      </c>
      <c r="F91" s="195" t="s">
        <v>144</v>
      </c>
      <c r="G91" s="196" t="s">
        <v>145</v>
      </c>
      <c r="H91" s="197">
        <v>19</v>
      </c>
      <c r="I91" s="198"/>
      <c r="J91" s="197">
        <f>ROUND(I91*H91,2)</f>
        <v>0</v>
      </c>
      <c r="K91" s="195" t="s">
        <v>20</v>
      </c>
      <c r="L91" s="61"/>
      <c r="M91" s="199" t="s">
        <v>20</v>
      </c>
      <c r="N91" s="200" t="s">
        <v>39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138</v>
      </c>
      <c r="AT91" s="24" t="s">
        <v>134</v>
      </c>
      <c r="AU91" s="24" t="s">
        <v>78</v>
      </c>
      <c r="AY91" s="24" t="s">
        <v>132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76</v>
      </c>
      <c r="BK91" s="203">
        <f>ROUND(I91*H91,2)</f>
        <v>0</v>
      </c>
      <c r="BL91" s="24" t="s">
        <v>138</v>
      </c>
      <c r="BM91" s="24" t="s">
        <v>146</v>
      </c>
    </row>
    <row r="92" spans="2:65" s="11" customFormat="1" ht="13.5">
      <c r="B92" s="204"/>
      <c r="C92" s="205"/>
      <c r="D92" s="206" t="s">
        <v>140</v>
      </c>
      <c r="E92" s="207" t="s">
        <v>20</v>
      </c>
      <c r="F92" s="208" t="s">
        <v>141</v>
      </c>
      <c r="G92" s="205"/>
      <c r="H92" s="209" t="s">
        <v>20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140</v>
      </c>
      <c r="AU92" s="215" t="s">
        <v>78</v>
      </c>
      <c r="AV92" s="11" t="s">
        <v>76</v>
      </c>
      <c r="AW92" s="11" t="s">
        <v>32</v>
      </c>
      <c r="AX92" s="11" t="s">
        <v>68</v>
      </c>
      <c r="AY92" s="215" t="s">
        <v>132</v>
      </c>
    </row>
    <row r="93" spans="2:65" s="12" customFormat="1" ht="13.5">
      <c r="B93" s="216"/>
      <c r="C93" s="217"/>
      <c r="D93" s="218" t="s">
        <v>140</v>
      </c>
      <c r="E93" s="219" t="s">
        <v>20</v>
      </c>
      <c r="F93" s="220" t="s">
        <v>147</v>
      </c>
      <c r="G93" s="217"/>
      <c r="H93" s="221">
        <v>19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140</v>
      </c>
      <c r="AU93" s="227" t="s">
        <v>78</v>
      </c>
      <c r="AV93" s="12" t="s">
        <v>78</v>
      </c>
      <c r="AW93" s="12" t="s">
        <v>32</v>
      </c>
      <c r="AX93" s="12" t="s">
        <v>76</v>
      </c>
      <c r="AY93" s="227" t="s">
        <v>132</v>
      </c>
    </row>
    <row r="94" spans="2:65" s="1" customFormat="1" ht="22.5" customHeight="1">
      <c r="B94" s="41"/>
      <c r="C94" s="193" t="s">
        <v>148</v>
      </c>
      <c r="D94" s="193" t="s">
        <v>134</v>
      </c>
      <c r="E94" s="194" t="s">
        <v>149</v>
      </c>
      <c r="F94" s="195" t="s">
        <v>150</v>
      </c>
      <c r="G94" s="196" t="s">
        <v>151</v>
      </c>
      <c r="H94" s="197">
        <v>1440</v>
      </c>
      <c r="I94" s="198"/>
      <c r="J94" s="197">
        <f>ROUND(I94*H94,2)</f>
        <v>0</v>
      </c>
      <c r="K94" s="195" t="s">
        <v>20</v>
      </c>
      <c r="L94" s="61"/>
      <c r="M94" s="199" t="s">
        <v>20</v>
      </c>
      <c r="N94" s="200" t="s">
        <v>39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138</v>
      </c>
      <c r="AT94" s="24" t="s">
        <v>134</v>
      </c>
      <c r="AU94" s="24" t="s">
        <v>78</v>
      </c>
      <c r="AY94" s="24" t="s">
        <v>132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76</v>
      </c>
      <c r="BK94" s="203">
        <f>ROUND(I94*H94,2)</f>
        <v>0</v>
      </c>
      <c r="BL94" s="24" t="s">
        <v>138</v>
      </c>
      <c r="BM94" s="24" t="s">
        <v>152</v>
      </c>
    </row>
    <row r="95" spans="2:65" s="11" customFormat="1" ht="27">
      <c r="B95" s="204"/>
      <c r="C95" s="205"/>
      <c r="D95" s="206" t="s">
        <v>140</v>
      </c>
      <c r="E95" s="207" t="s">
        <v>20</v>
      </c>
      <c r="F95" s="208" t="s">
        <v>153</v>
      </c>
      <c r="G95" s="205"/>
      <c r="H95" s="209" t="s">
        <v>20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140</v>
      </c>
      <c r="AU95" s="215" t="s">
        <v>78</v>
      </c>
      <c r="AV95" s="11" t="s">
        <v>76</v>
      </c>
      <c r="AW95" s="11" t="s">
        <v>32</v>
      </c>
      <c r="AX95" s="11" t="s">
        <v>68</v>
      </c>
      <c r="AY95" s="215" t="s">
        <v>132</v>
      </c>
    </row>
    <row r="96" spans="2:65" s="12" customFormat="1" ht="13.5">
      <c r="B96" s="216"/>
      <c r="C96" s="217"/>
      <c r="D96" s="218" t="s">
        <v>140</v>
      </c>
      <c r="E96" s="219" t="s">
        <v>20</v>
      </c>
      <c r="F96" s="220" t="s">
        <v>154</v>
      </c>
      <c r="G96" s="217"/>
      <c r="H96" s="221">
        <v>1440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2" t="s">
        <v>78</v>
      </c>
      <c r="AW96" s="12" t="s">
        <v>32</v>
      </c>
      <c r="AX96" s="12" t="s">
        <v>76</v>
      </c>
      <c r="AY96" s="227" t="s">
        <v>132</v>
      </c>
    </row>
    <row r="97" spans="2:65" s="1" customFormat="1" ht="22.5" customHeight="1">
      <c r="B97" s="41"/>
      <c r="C97" s="193" t="s">
        <v>155</v>
      </c>
      <c r="D97" s="193" t="s">
        <v>134</v>
      </c>
      <c r="E97" s="194" t="s">
        <v>156</v>
      </c>
      <c r="F97" s="195" t="s">
        <v>157</v>
      </c>
      <c r="G97" s="196" t="s">
        <v>158</v>
      </c>
      <c r="H97" s="197">
        <v>67.2</v>
      </c>
      <c r="I97" s="198"/>
      <c r="J97" s="197">
        <f>ROUND(I97*H97,2)</f>
        <v>0</v>
      </c>
      <c r="K97" s="195" t="s">
        <v>159</v>
      </c>
      <c r="L97" s="61"/>
      <c r="M97" s="199" t="s">
        <v>20</v>
      </c>
      <c r="N97" s="200" t="s">
        <v>39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0.41699999999999998</v>
      </c>
      <c r="T97" s="202">
        <f>S97*H97</f>
        <v>28.022400000000001</v>
      </c>
      <c r="AR97" s="24" t="s">
        <v>138</v>
      </c>
      <c r="AT97" s="24" t="s">
        <v>134</v>
      </c>
      <c r="AU97" s="24" t="s">
        <v>78</v>
      </c>
      <c r="AY97" s="24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76</v>
      </c>
      <c r="BK97" s="203">
        <f>ROUND(I97*H97,2)</f>
        <v>0</v>
      </c>
      <c r="BL97" s="24" t="s">
        <v>138</v>
      </c>
      <c r="BM97" s="24" t="s">
        <v>160</v>
      </c>
    </row>
    <row r="98" spans="2:65" s="12" customFormat="1" ht="13.5">
      <c r="B98" s="216"/>
      <c r="C98" s="217"/>
      <c r="D98" s="218" t="s">
        <v>140</v>
      </c>
      <c r="E98" s="219" t="s">
        <v>20</v>
      </c>
      <c r="F98" s="220" t="s">
        <v>161</v>
      </c>
      <c r="G98" s="217"/>
      <c r="H98" s="221">
        <v>67.2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78</v>
      </c>
      <c r="AV98" s="12" t="s">
        <v>78</v>
      </c>
      <c r="AW98" s="12" t="s">
        <v>32</v>
      </c>
      <c r="AX98" s="12" t="s">
        <v>76</v>
      </c>
      <c r="AY98" s="227" t="s">
        <v>132</v>
      </c>
    </row>
    <row r="99" spans="2:65" s="1" customFormat="1" ht="22.5" customHeight="1">
      <c r="B99" s="41"/>
      <c r="C99" s="193" t="s">
        <v>162</v>
      </c>
      <c r="D99" s="193" t="s">
        <v>134</v>
      </c>
      <c r="E99" s="194" t="s">
        <v>163</v>
      </c>
      <c r="F99" s="195" t="s">
        <v>164</v>
      </c>
      <c r="G99" s="196" t="s">
        <v>158</v>
      </c>
      <c r="H99" s="197">
        <v>262.39999999999998</v>
      </c>
      <c r="I99" s="198"/>
      <c r="J99" s="197">
        <f>ROUND(I99*H99,2)</f>
        <v>0</v>
      </c>
      <c r="K99" s="195" t="s">
        <v>159</v>
      </c>
      <c r="L99" s="61"/>
      <c r="M99" s="199" t="s">
        <v>20</v>
      </c>
      <c r="N99" s="200" t="s">
        <v>39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0.29499999999999998</v>
      </c>
      <c r="T99" s="202">
        <f>S99*H99</f>
        <v>77.407999999999987</v>
      </c>
      <c r="AR99" s="24" t="s">
        <v>138</v>
      </c>
      <c r="AT99" s="24" t="s">
        <v>134</v>
      </c>
      <c r="AU99" s="24" t="s">
        <v>78</v>
      </c>
      <c r="AY99" s="24" t="s">
        <v>132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76</v>
      </c>
      <c r="BK99" s="203">
        <f>ROUND(I99*H99,2)</f>
        <v>0</v>
      </c>
      <c r="BL99" s="24" t="s">
        <v>138</v>
      </c>
      <c r="BM99" s="24" t="s">
        <v>165</v>
      </c>
    </row>
    <row r="100" spans="2:65" s="12" customFormat="1" ht="13.5">
      <c r="B100" s="216"/>
      <c r="C100" s="217"/>
      <c r="D100" s="218" t="s">
        <v>140</v>
      </c>
      <c r="E100" s="219" t="s">
        <v>20</v>
      </c>
      <c r="F100" s="220" t="s">
        <v>166</v>
      </c>
      <c r="G100" s="217"/>
      <c r="H100" s="221">
        <v>262.39999999999998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140</v>
      </c>
      <c r="AU100" s="227" t="s">
        <v>78</v>
      </c>
      <c r="AV100" s="12" t="s">
        <v>78</v>
      </c>
      <c r="AW100" s="12" t="s">
        <v>32</v>
      </c>
      <c r="AX100" s="12" t="s">
        <v>76</v>
      </c>
      <c r="AY100" s="227" t="s">
        <v>132</v>
      </c>
    </row>
    <row r="101" spans="2:65" s="1" customFormat="1" ht="22.5" customHeight="1">
      <c r="B101" s="41"/>
      <c r="C101" s="193" t="s">
        <v>167</v>
      </c>
      <c r="D101" s="193" t="s">
        <v>134</v>
      </c>
      <c r="E101" s="194" t="s">
        <v>168</v>
      </c>
      <c r="F101" s="195" t="s">
        <v>169</v>
      </c>
      <c r="G101" s="196" t="s">
        <v>158</v>
      </c>
      <c r="H101" s="197">
        <v>13.44</v>
      </c>
      <c r="I101" s="198"/>
      <c r="J101" s="197">
        <f>ROUND(I101*H101,2)</f>
        <v>0</v>
      </c>
      <c r="K101" s="195" t="s">
        <v>159</v>
      </c>
      <c r="L101" s="61"/>
      <c r="M101" s="199" t="s">
        <v>20</v>
      </c>
      <c r="N101" s="200" t="s">
        <v>39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0.63</v>
      </c>
      <c r="T101" s="202">
        <f>S101*H101</f>
        <v>8.4672000000000001</v>
      </c>
      <c r="AR101" s="24" t="s">
        <v>138</v>
      </c>
      <c r="AT101" s="24" t="s">
        <v>134</v>
      </c>
      <c r="AU101" s="24" t="s">
        <v>78</v>
      </c>
      <c r="AY101" s="24" t="s">
        <v>132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76</v>
      </c>
      <c r="BK101" s="203">
        <f>ROUND(I101*H101,2)</f>
        <v>0</v>
      </c>
      <c r="BL101" s="24" t="s">
        <v>138</v>
      </c>
      <c r="BM101" s="24" t="s">
        <v>170</v>
      </c>
    </row>
    <row r="102" spans="2:65" s="12" customFormat="1" ht="13.5">
      <c r="B102" s="216"/>
      <c r="C102" s="217"/>
      <c r="D102" s="218" t="s">
        <v>140</v>
      </c>
      <c r="E102" s="219" t="s">
        <v>20</v>
      </c>
      <c r="F102" s="220" t="s">
        <v>171</v>
      </c>
      <c r="G102" s="217"/>
      <c r="H102" s="221">
        <v>13.44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140</v>
      </c>
      <c r="AU102" s="227" t="s">
        <v>78</v>
      </c>
      <c r="AV102" s="12" t="s">
        <v>78</v>
      </c>
      <c r="AW102" s="12" t="s">
        <v>32</v>
      </c>
      <c r="AX102" s="12" t="s">
        <v>76</v>
      </c>
      <c r="AY102" s="227" t="s">
        <v>132</v>
      </c>
    </row>
    <row r="103" spans="2:65" s="1" customFormat="1" ht="22.5" customHeight="1">
      <c r="B103" s="41"/>
      <c r="C103" s="193" t="s">
        <v>172</v>
      </c>
      <c r="D103" s="193" t="s">
        <v>134</v>
      </c>
      <c r="E103" s="194" t="s">
        <v>173</v>
      </c>
      <c r="F103" s="195" t="s">
        <v>174</v>
      </c>
      <c r="G103" s="196" t="s">
        <v>158</v>
      </c>
      <c r="H103" s="197">
        <v>770.4</v>
      </c>
      <c r="I103" s="198"/>
      <c r="J103" s="197">
        <f>ROUND(I103*H103,2)</f>
        <v>0</v>
      </c>
      <c r="K103" s="195" t="s">
        <v>159</v>
      </c>
      <c r="L103" s="61"/>
      <c r="M103" s="199" t="s">
        <v>20</v>
      </c>
      <c r="N103" s="200" t="s">
        <v>39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0.5</v>
      </c>
      <c r="T103" s="202">
        <f>S103*H103</f>
        <v>385.2</v>
      </c>
      <c r="AR103" s="24" t="s">
        <v>138</v>
      </c>
      <c r="AT103" s="24" t="s">
        <v>134</v>
      </c>
      <c r="AU103" s="24" t="s">
        <v>78</v>
      </c>
      <c r="AY103" s="24" t="s">
        <v>132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76</v>
      </c>
      <c r="BK103" s="203">
        <f>ROUND(I103*H103,2)</f>
        <v>0</v>
      </c>
      <c r="BL103" s="24" t="s">
        <v>138</v>
      </c>
      <c r="BM103" s="24" t="s">
        <v>175</v>
      </c>
    </row>
    <row r="104" spans="2:65" s="12" customFormat="1" ht="13.5">
      <c r="B104" s="216"/>
      <c r="C104" s="217"/>
      <c r="D104" s="218" t="s">
        <v>140</v>
      </c>
      <c r="E104" s="219" t="s">
        <v>20</v>
      </c>
      <c r="F104" s="220" t="s">
        <v>176</v>
      </c>
      <c r="G104" s="217"/>
      <c r="H104" s="221">
        <v>770.4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140</v>
      </c>
      <c r="AU104" s="227" t="s">
        <v>78</v>
      </c>
      <c r="AV104" s="12" t="s">
        <v>78</v>
      </c>
      <c r="AW104" s="12" t="s">
        <v>32</v>
      </c>
      <c r="AX104" s="12" t="s">
        <v>76</v>
      </c>
      <c r="AY104" s="227" t="s">
        <v>132</v>
      </c>
    </row>
    <row r="105" spans="2:65" s="1" customFormat="1" ht="22.5" customHeight="1">
      <c r="B105" s="41"/>
      <c r="C105" s="193" t="s">
        <v>177</v>
      </c>
      <c r="D105" s="193" t="s">
        <v>134</v>
      </c>
      <c r="E105" s="194" t="s">
        <v>178</v>
      </c>
      <c r="F105" s="195" t="s">
        <v>179</v>
      </c>
      <c r="G105" s="196" t="s">
        <v>158</v>
      </c>
      <c r="H105" s="197">
        <v>44.96</v>
      </c>
      <c r="I105" s="198"/>
      <c r="J105" s="197">
        <f>ROUND(I105*H105,2)</f>
        <v>0</v>
      </c>
      <c r="K105" s="195" t="s">
        <v>180</v>
      </c>
      <c r="L105" s="61"/>
      <c r="M105" s="199" t="s">
        <v>20</v>
      </c>
      <c r="N105" s="200" t="s">
        <v>39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0.45</v>
      </c>
      <c r="T105" s="202">
        <f>S105*H105</f>
        <v>20.231999999999999</v>
      </c>
      <c r="AR105" s="24" t="s">
        <v>138</v>
      </c>
      <c r="AT105" s="24" t="s">
        <v>134</v>
      </c>
      <c r="AU105" s="24" t="s">
        <v>78</v>
      </c>
      <c r="AY105" s="24" t="s">
        <v>132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76</v>
      </c>
      <c r="BK105" s="203">
        <f>ROUND(I105*H105,2)</f>
        <v>0</v>
      </c>
      <c r="BL105" s="24" t="s">
        <v>138</v>
      </c>
      <c r="BM105" s="24" t="s">
        <v>181</v>
      </c>
    </row>
    <row r="106" spans="2:65" s="11" customFormat="1" ht="13.5">
      <c r="B106" s="204"/>
      <c r="C106" s="205"/>
      <c r="D106" s="206" t="s">
        <v>140</v>
      </c>
      <c r="E106" s="207" t="s">
        <v>20</v>
      </c>
      <c r="F106" s="208" t="s">
        <v>182</v>
      </c>
      <c r="G106" s="205"/>
      <c r="H106" s="209" t="s">
        <v>20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140</v>
      </c>
      <c r="AU106" s="215" t="s">
        <v>78</v>
      </c>
      <c r="AV106" s="11" t="s">
        <v>76</v>
      </c>
      <c r="AW106" s="11" t="s">
        <v>32</v>
      </c>
      <c r="AX106" s="11" t="s">
        <v>68</v>
      </c>
      <c r="AY106" s="215" t="s">
        <v>132</v>
      </c>
    </row>
    <row r="107" spans="2:65" s="12" customFormat="1" ht="13.5">
      <c r="B107" s="216"/>
      <c r="C107" s="217"/>
      <c r="D107" s="206" t="s">
        <v>140</v>
      </c>
      <c r="E107" s="228" t="s">
        <v>20</v>
      </c>
      <c r="F107" s="229" t="s">
        <v>183</v>
      </c>
      <c r="G107" s="217"/>
      <c r="H107" s="230">
        <v>44.96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2" t="s">
        <v>78</v>
      </c>
      <c r="AW107" s="12" t="s">
        <v>32</v>
      </c>
      <c r="AX107" s="12" t="s">
        <v>68</v>
      </c>
      <c r="AY107" s="227" t="s">
        <v>132</v>
      </c>
    </row>
    <row r="108" spans="2:65" s="13" customFormat="1" ht="13.5">
      <c r="B108" s="231"/>
      <c r="C108" s="232"/>
      <c r="D108" s="218" t="s">
        <v>140</v>
      </c>
      <c r="E108" s="233" t="s">
        <v>20</v>
      </c>
      <c r="F108" s="234" t="s">
        <v>184</v>
      </c>
      <c r="G108" s="232"/>
      <c r="H108" s="235">
        <v>44.96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140</v>
      </c>
      <c r="AU108" s="241" t="s">
        <v>78</v>
      </c>
      <c r="AV108" s="13" t="s">
        <v>138</v>
      </c>
      <c r="AW108" s="13" t="s">
        <v>32</v>
      </c>
      <c r="AX108" s="13" t="s">
        <v>76</v>
      </c>
      <c r="AY108" s="241" t="s">
        <v>132</v>
      </c>
    </row>
    <row r="109" spans="2:65" s="1" customFormat="1" ht="22.5" customHeight="1">
      <c r="B109" s="41"/>
      <c r="C109" s="193" t="s">
        <v>185</v>
      </c>
      <c r="D109" s="193" t="s">
        <v>134</v>
      </c>
      <c r="E109" s="194" t="s">
        <v>186</v>
      </c>
      <c r="F109" s="195" t="s">
        <v>187</v>
      </c>
      <c r="G109" s="196" t="s">
        <v>137</v>
      </c>
      <c r="H109" s="197">
        <v>300</v>
      </c>
      <c r="I109" s="198"/>
      <c r="J109" s="197">
        <f>ROUND(I109*H109,2)</f>
        <v>0</v>
      </c>
      <c r="K109" s="195" t="s">
        <v>188</v>
      </c>
      <c r="L109" s="61"/>
      <c r="M109" s="199" t="s">
        <v>20</v>
      </c>
      <c r="N109" s="200" t="s">
        <v>39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0.28999999999999998</v>
      </c>
      <c r="T109" s="202">
        <f>S109*H109</f>
        <v>87</v>
      </c>
      <c r="AR109" s="24" t="s">
        <v>138</v>
      </c>
      <c r="AT109" s="24" t="s">
        <v>134</v>
      </c>
      <c r="AU109" s="24" t="s">
        <v>78</v>
      </c>
      <c r="AY109" s="24" t="s">
        <v>132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76</v>
      </c>
      <c r="BK109" s="203">
        <f>ROUND(I109*H109,2)</f>
        <v>0</v>
      </c>
      <c r="BL109" s="24" t="s">
        <v>138</v>
      </c>
      <c r="BM109" s="24" t="s">
        <v>189</v>
      </c>
    </row>
    <row r="110" spans="2:65" s="12" customFormat="1" ht="13.5">
      <c r="B110" s="216"/>
      <c r="C110" s="217"/>
      <c r="D110" s="218" t="s">
        <v>140</v>
      </c>
      <c r="E110" s="219" t="s">
        <v>20</v>
      </c>
      <c r="F110" s="220" t="s">
        <v>190</v>
      </c>
      <c r="G110" s="217"/>
      <c r="H110" s="221">
        <v>300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140</v>
      </c>
      <c r="AU110" s="227" t="s">
        <v>78</v>
      </c>
      <c r="AV110" s="12" t="s">
        <v>78</v>
      </c>
      <c r="AW110" s="12" t="s">
        <v>32</v>
      </c>
      <c r="AX110" s="12" t="s">
        <v>76</v>
      </c>
      <c r="AY110" s="227" t="s">
        <v>132</v>
      </c>
    </row>
    <row r="111" spans="2:65" s="1" customFormat="1" ht="22.5" customHeight="1">
      <c r="B111" s="41"/>
      <c r="C111" s="193" t="s">
        <v>191</v>
      </c>
      <c r="D111" s="193" t="s">
        <v>134</v>
      </c>
      <c r="E111" s="194" t="s">
        <v>192</v>
      </c>
      <c r="F111" s="195" t="s">
        <v>193</v>
      </c>
      <c r="G111" s="196" t="s">
        <v>151</v>
      </c>
      <c r="H111" s="197">
        <v>120</v>
      </c>
      <c r="I111" s="198"/>
      <c r="J111" s="197">
        <f>ROUND(I111*H111,2)</f>
        <v>0</v>
      </c>
      <c r="K111" s="195" t="s">
        <v>20</v>
      </c>
      <c r="L111" s="61"/>
      <c r="M111" s="199" t="s">
        <v>20</v>
      </c>
      <c r="N111" s="200" t="s">
        <v>39</v>
      </c>
      <c r="O111" s="42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4" t="s">
        <v>138</v>
      </c>
      <c r="AT111" s="24" t="s">
        <v>134</v>
      </c>
      <c r="AU111" s="24" t="s">
        <v>78</v>
      </c>
      <c r="AY111" s="24" t="s">
        <v>132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76</v>
      </c>
      <c r="BK111" s="203">
        <f>ROUND(I111*H111,2)</f>
        <v>0</v>
      </c>
      <c r="BL111" s="24" t="s">
        <v>138</v>
      </c>
      <c r="BM111" s="24" t="s">
        <v>194</v>
      </c>
    </row>
    <row r="112" spans="2:65" s="12" customFormat="1" ht="13.5">
      <c r="B112" s="216"/>
      <c r="C112" s="217"/>
      <c r="D112" s="218" t="s">
        <v>140</v>
      </c>
      <c r="E112" s="219" t="s">
        <v>20</v>
      </c>
      <c r="F112" s="220" t="s">
        <v>195</v>
      </c>
      <c r="G112" s="217"/>
      <c r="H112" s="221">
        <v>120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140</v>
      </c>
      <c r="AU112" s="227" t="s">
        <v>78</v>
      </c>
      <c r="AV112" s="12" t="s">
        <v>78</v>
      </c>
      <c r="AW112" s="12" t="s">
        <v>32</v>
      </c>
      <c r="AX112" s="12" t="s">
        <v>76</v>
      </c>
      <c r="AY112" s="227" t="s">
        <v>132</v>
      </c>
    </row>
    <row r="113" spans="2:65" s="1" customFormat="1" ht="22.5" customHeight="1">
      <c r="B113" s="41"/>
      <c r="C113" s="193" t="s">
        <v>196</v>
      </c>
      <c r="D113" s="193" t="s">
        <v>134</v>
      </c>
      <c r="E113" s="194" t="s">
        <v>197</v>
      </c>
      <c r="F113" s="195" t="s">
        <v>198</v>
      </c>
      <c r="G113" s="196" t="s">
        <v>199</v>
      </c>
      <c r="H113" s="197">
        <v>60</v>
      </c>
      <c r="I113" s="198"/>
      <c r="J113" s="197">
        <f>ROUND(I113*H113,2)</f>
        <v>0</v>
      </c>
      <c r="K113" s="195" t="s">
        <v>20</v>
      </c>
      <c r="L113" s="61"/>
      <c r="M113" s="199" t="s">
        <v>20</v>
      </c>
      <c r="N113" s="200" t="s">
        <v>39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138</v>
      </c>
      <c r="AT113" s="24" t="s">
        <v>134</v>
      </c>
      <c r="AU113" s="24" t="s">
        <v>78</v>
      </c>
      <c r="AY113" s="24" t="s">
        <v>132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76</v>
      </c>
      <c r="BK113" s="203">
        <f>ROUND(I113*H113,2)</f>
        <v>0</v>
      </c>
      <c r="BL113" s="24" t="s">
        <v>138</v>
      </c>
      <c r="BM113" s="24" t="s">
        <v>200</v>
      </c>
    </row>
    <row r="114" spans="2:65" s="12" customFormat="1" ht="13.5">
      <c r="B114" s="216"/>
      <c r="C114" s="217"/>
      <c r="D114" s="218" t="s">
        <v>140</v>
      </c>
      <c r="E114" s="219" t="s">
        <v>20</v>
      </c>
      <c r="F114" s="220" t="s">
        <v>201</v>
      </c>
      <c r="G114" s="217"/>
      <c r="H114" s="221">
        <v>60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140</v>
      </c>
      <c r="AU114" s="227" t="s">
        <v>78</v>
      </c>
      <c r="AV114" s="12" t="s">
        <v>78</v>
      </c>
      <c r="AW114" s="12" t="s">
        <v>32</v>
      </c>
      <c r="AX114" s="12" t="s">
        <v>76</v>
      </c>
      <c r="AY114" s="227" t="s">
        <v>132</v>
      </c>
    </row>
    <row r="115" spans="2:65" s="1" customFormat="1" ht="22.5" customHeight="1">
      <c r="B115" s="41"/>
      <c r="C115" s="193" t="s">
        <v>202</v>
      </c>
      <c r="D115" s="193" t="s">
        <v>134</v>
      </c>
      <c r="E115" s="194" t="s">
        <v>203</v>
      </c>
      <c r="F115" s="195" t="s">
        <v>204</v>
      </c>
      <c r="G115" s="196" t="s">
        <v>137</v>
      </c>
      <c r="H115" s="197">
        <v>3.2</v>
      </c>
      <c r="I115" s="198"/>
      <c r="J115" s="197">
        <f>ROUND(I115*H115,2)</f>
        <v>0</v>
      </c>
      <c r="K115" s="195" t="s">
        <v>20</v>
      </c>
      <c r="L115" s="61"/>
      <c r="M115" s="199" t="s">
        <v>20</v>
      </c>
      <c r="N115" s="200" t="s">
        <v>39</v>
      </c>
      <c r="O115" s="42"/>
      <c r="P115" s="201">
        <f>O115*H115</f>
        <v>0</v>
      </c>
      <c r="Q115" s="201">
        <v>8.6800000000000002E-3</v>
      </c>
      <c r="R115" s="201">
        <f>Q115*H115</f>
        <v>2.7776000000000002E-2</v>
      </c>
      <c r="S115" s="201">
        <v>0</v>
      </c>
      <c r="T115" s="202">
        <f>S115*H115</f>
        <v>0</v>
      </c>
      <c r="AR115" s="24" t="s">
        <v>138</v>
      </c>
      <c r="AT115" s="24" t="s">
        <v>134</v>
      </c>
      <c r="AU115" s="24" t="s">
        <v>78</v>
      </c>
      <c r="AY115" s="24" t="s">
        <v>132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4" t="s">
        <v>76</v>
      </c>
      <c r="BK115" s="203">
        <f>ROUND(I115*H115,2)</f>
        <v>0</v>
      </c>
      <c r="BL115" s="24" t="s">
        <v>138</v>
      </c>
      <c r="BM115" s="24" t="s">
        <v>205</v>
      </c>
    </row>
    <row r="116" spans="2:65" s="12" customFormat="1" ht="13.5">
      <c r="B116" s="216"/>
      <c r="C116" s="217"/>
      <c r="D116" s="206" t="s">
        <v>140</v>
      </c>
      <c r="E116" s="228" t="s">
        <v>20</v>
      </c>
      <c r="F116" s="229" t="s">
        <v>206</v>
      </c>
      <c r="G116" s="217"/>
      <c r="H116" s="230">
        <v>3.2</v>
      </c>
      <c r="I116" s="222"/>
      <c r="J116" s="217"/>
      <c r="K116" s="217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140</v>
      </c>
      <c r="AU116" s="227" t="s">
        <v>78</v>
      </c>
      <c r="AV116" s="12" t="s">
        <v>78</v>
      </c>
      <c r="AW116" s="12" t="s">
        <v>32</v>
      </c>
      <c r="AX116" s="12" t="s">
        <v>68</v>
      </c>
      <c r="AY116" s="227" t="s">
        <v>132</v>
      </c>
    </row>
    <row r="117" spans="2:65" s="13" customFormat="1" ht="13.5">
      <c r="B117" s="231"/>
      <c r="C117" s="232"/>
      <c r="D117" s="218" t="s">
        <v>140</v>
      </c>
      <c r="E117" s="233" t="s">
        <v>20</v>
      </c>
      <c r="F117" s="234" t="s">
        <v>184</v>
      </c>
      <c r="G117" s="232"/>
      <c r="H117" s="235">
        <v>3.2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AT117" s="241" t="s">
        <v>140</v>
      </c>
      <c r="AU117" s="241" t="s">
        <v>78</v>
      </c>
      <c r="AV117" s="13" t="s">
        <v>138</v>
      </c>
      <c r="AW117" s="13" t="s">
        <v>32</v>
      </c>
      <c r="AX117" s="13" t="s">
        <v>76</v>
      </c>
      <c r="AY117" s="241" t="s">
        <v>132</v>
      </c>
    </row>
    <row r="118" spans="2:65" s="1" customFormat="1" ht="22.5" customHeight="1">
      <c r="B118" s="41"/>
      <c r="C118" s="193" t="s">
        <v>207</v>
      </c>
      <c r="D118" s="193" t="s">
        <v>134</v>
      </c>
      <c r="E118" s="194" t="s">
        <v>208</v>
      </c>
      <c r="F118" s="195" t="s">
        <v>209</v>
      </c>
      <c r="G118" s="196" t="s">
        <v>137</v>
      </c>
      <c r="H118" s="197">
        <v>3.2</v>
      </c>
      <c r="I118" s="198"/>
      <c r="J118" s="197">
        <f>ROUND(I118*H118,2)</f>
        <v>0</v>
      </c>
      <c r="K118" s="195" t="s">
        <v>20</v>
      </c>
      <c r="L118" s="61"/>
      <c r="M118" s="199" t="s">
        <v>20</v>
      </c>
      <c r="N118" s="200" t="s">
        <v>39</v>
      </c>
      <c r="O118" s="42"/>
      <c r="P118" s="201">
        <f>O118*H118</f>
        <v>0</v>
      </c>
      <c r="Q118" s="201">
        <v>0.10775</v>
      </c>
      <c r="R118" s="201">
        <f>Q118*H118</f>
        <v>0.3448</v>
      </c>
      <c r="S118" s="201">
        <v>0</v>
      </c>
      <c r="T118" s="202">
        <f>S118*H118</f>
        <v>0</v>
      </c>
      <c r="AR118" s="24" t="s">
        <v>138</v>
      </c>
      <c r="AT118" s="24" t="s">
        <v>134</v>
      </c>
      <c r="AU118" s="24" t="s">
        <v>78</v>
      </c>
      <c r="AY118" s="24" t="s">
        <v>132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4" t="s">
        <v>76</v>
      </c>
      <c r="BK118" s="203">
        <f>ROUND(I118*H118,2)</f>
        <v>0</v>
      </c>
      <c r="BL118" s="24" t="s">
        <v>138</v>
      </c>
      <c r="BM118" s="24" t="s">
        <v>210</v>
      </c>
    </row>
    <row r="119" spans="2:65" s="12" customFormat="1" ht="13.5">
      <c r="B119" s="216"/>
      <c r="C119" s="217"/>
      <c r="D119" s="218" t="s">
        <v>140</v>
      </c>
      <c r="E119" s="219" t="s">
        <v>20</v>
      </c>
      <c r="F119" s="220" t="s">
        <v>211</v>
      </c>
      <c r="G119" s="217"/>
      <c r="H119" s="221">
        <v>3.2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2" t="s">
        <v>78</v>
      </c>
      <c r="AW119" s="12" t="s">
        <v>32</v>
      </c>
      <c r="AX119" s="12" t="s">
        <v>76</v>
      </c>
      <c r="AY119" s="227" t="s">
        <v>132</v>
      </c>
    </row>
    <row r="120" spans="2:65" s="1" customFormat="1" ht="22.5" customHeight="1">
      <c r="B120" s="41"/>
      <c r="C120" s="193" t="s">
        <v>10</v>
      </c>
      <c r="D120" s="193" t="s">
        <v>134</v>
      </c>
      <c r="E120" s="194" t="s">
        <v>212</v>
      </c>
      <c r="F120" s="195" t="s">
        <v>213</v>
      </c>
      <c r="G120" s="196" t="s">
        <v>214</v>
      </c>
      <c r="H120" s="197">
        <v>2.6</v>
      </c>
      <c r="I120" s="198"/>
      <c r="J120" s="197">
        <f>ROUND(I120*H120,2)</f>
        <v>0</v>
      </c>
      <c r="K120" s="195" t="s">
        <v>20</v>
      </c>
      <c r="L120" s="61"/>
      <c r="M120" s="199" t="s">
        <v>20</v>
      </c>
      <c r="N120" s="200" t="s">
        <v>39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138</v>
      </c>
      <c r="AT120" s="24" t="s">
        <v>134</v>
      </c>
      <c r="AU120" s="24" t="s">
        <v>78</v>
      </c>
      <c r="AY120" s="24" t="s">
        <v>132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76</v>
      </c>
      <c r="BK120" s="203">
        <f>ROUND(I120*H120,2)</f>
        <v>0</v>
      </c>
      <c r="BL120" s="24" t="s">
        <v>138</v>
      </c>
      <c r="BM120" s="24" t="s">
        <v>215</v>
      </c>
    </row>
    <row r="121" spans="2:65" s="12" customFormat="1" ht="13.5">
      <c r="B121" s="216"/>
      <c r="C121" s="217"/>
      <c r="D121" s="218" t="s">
        <v>140</v>
      </c>
      <c r="E121" s="219" t="s">
        <v>20</v>
      </c>
      <c r="F121" s="220" t="s">
        <v>216</v>
      </c>
      <c r="G121" s="217"/>
      <c r="H121" s="221">
        <v>2.6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140</v>
      </c>
      <c r="AU121" s="227" t="s">
        <v>78</v>
      </c>
      <c r="AV121" s="12" t="s">
        <v>78</v>
      </c>
      <c r="AW121" s="12" t="s">
        <v>32</v>
      </c>
      <c r="AX121" s="12" t="s">
        <v>76</v>
      </c>
      <c r="AY121" s="227" t="s">
        <v>132</v>
      </c>
    </row>
    <row r="122" spans="2:65" s="1" customFormat="1" ht="22.5" customHeight="1">
      <c r="B122" s="41"/>
      <c r="C122" s="193" t="s">
        <v>217</v>
      </c>
      <c r="D122" s="193" t="s">
        <v>134</v>
      </c>
      <c r="E122" s="194" t="s">
        <v>218</v>
      </c>
      <c r="F122" s="195" t="s">
        <v>219</v>
      </c>
      <c r="G122" s="196" t="s">
        <v>214</v>
      </c>
      <c r="H122" s="197">
        <v>9.6</v>
      </c>
      <c r="I122" s="198"/>
      <c r="J122" s="197">
        <f>ROUND(I122*H122,2)</f>
        <v>0</v>
      </c>
      <c r="K122" s="195" t="s">
        <v>20</v>
      </c>
      <c r="L122" s="61"/>
      <c r="M122" s="199" t="s">
        <v>20</v>
      </c>
      <c r="N122" s="200" t="s">
        <v>39</v>
      </c>
      <c r="O122" s="42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4" t="s">
        <v>138</v>
      </c>
      <c r="AT122" s="24" t="s">
        <v>134</v>
      </c>
      <c r="AU122" s="24" t="s">
        <v>78</v>
      </c>
      <c r="AY122" s="24" t="s">
        <v>132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76</v>
      </c>
      <c r="BK122" s="203">
        <f>ROUND(I122*H122,2)</f>
        <v>0</v>
      </c>
      <c r="BL122" s="24" t="s">
        <v>138</v>
      </c>
      <c r="BM122" s="24" t="s">
        <v>220</v>
      </c>
    </row>
    <row r="123" spans="2:65" s="11" customFormat="1" ht="13.5">
      <c r="B123" s="204"/>
      <c r="C123" s="205"/>
      <c r="D123" s="206" t="s">
        <v>140</v>
      </c>
      <c r="E123" s="207" t="s">
        <v>20</v>
      </c>
      <c r="F123" s="208" t="s">
        <v>221</v>
      </c>
      <c r="G123" s="205"/>
      <c r="H123" s="209" t="s">
        <v>20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140</v>
      </c>
      <c r="AU123" s="215" t="s">
        <v>78</v>
      </c>
      <c r="AV123" s="11" t="s">
        <v>76</v>
      </c>
      <c r="AW123" s="11" t="s">
        <v>32</v>
      </c>
      <c r="AX123" s="11" t="s">
        <v>68</v>
      </c>
      <c r="AY123" s="215" t="s">
        <v>132</v>
      </c>
    </row>
    <row r="124" spans="2:65" s="12" customFormat="1" ht="13.5">
      <c r="B124" s="216"/>
      <c r="C124" s="217"/>
      <c r="D124" s="218" t="s">
        <v>140</v>
      </c>
      <c r="E124" s="219" t="s">
        <v>20</v>
      </c>
      <c r="F124" s="220" t="s">
        <v>222</v>
      </c>
      <c r="G124" s="217"/>
      <c r="H124" s="221">
        <v>9.6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78</v>
      </c>
      <c r="AV124" s="12" t="s">
        <v>78</v>
      </c>
      <c r="AW124" s="12" t="s">
        <v>32</v>
      </c>
      <c r="AX124" s="12" t="s">
        <v>76</v>
      </c>
      <c r="AY124" s="227" t="s">
        <v>132</v>
      </c>
    </row>
    <row r="125" spans="2:65" s="1" customFormat="1" ht="22.5" customHeight="1">
      <c r="B125" s="41"/>
      <c r="C125" s="193" t="s">
        <v>223</v>
      </c>
      <c r="D125" s="193" t="s">
        <v>134</v>
      </c>
      <c r="E125" s="194" t="s">
        <v>224</v>
      </c>
      <c r="F125" s="195" t="s">
        <v>225</v>
      </c>
      <c r="G125" s="196" t="s">
        <v>214</v>
      </c>
      <c r="H125" s="197">
        <v>996.23</v>
      </c>
      <c r="I125" s="198"/>
      <c r="J125" s="197">
        <f>ROUND(I125*H125,2)</f>
        <v>0</v>
      </c>
      <c r="K125" s="195" t="s">
        <v>159</v>
      </c>
      <c r="L125" s="61"/>
      <c r="M125" s="199" t="s">
        <v>20</v>
      </c>
      <c r="N125" s="200" t="s">
        <v>39</v>
      </c>
      <c r="O125" s="42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4" t="s">
        <v>138</v>
      </c>
      <c r="AT125" s="24" t="s">
        <v>134</v>
      </c>
      <c r="AU125" s="24" t="s">
        <v>78</v>
      </c>
      <c r="AY125" s="24" t="s">
        <v>132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76</v>
      </c>
      <c r="BK125" s="203">
        <f>ROUND(I125*H125,2)</f>
        <v>0</v>
      </c>
      <c r="BL125" s="24" t="s">
        <v>138</v>
      </c>
      <c r="BM125" s="24" t="s">
        <v>226</v>
      </c>
    </row>
    <row r="126" spans="2:65" s="11" customFormat="1" ht="13.5">
      <c r="B126" s="204"/>
      <c r="C126" s="205"/>
      <c r="D126" s="206" t="s">
        <v>140</v>
      </c>
      <c r="E126" s="207" t="s">
        <v>20</v>
      </c>
      <c r="F126" s="208" t="s">
        <v>227</v>
      </c>
      <c r="G126" s="205"/>
      <c r="H126" s="209" t="s">
        <v>20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140</v>
      </c>
      <c r="AU126" s="215" t="s">
        <v>78</v>
      </c>
      <c r="AV126" s="11" t="s">
        <v>76</v>
      </c>
      <c r="AW126" s="11" t="s">
        <v>32</v>
      </c>
      <c r="AX126" s="11" t="s">
        <v>68</v>
      </c>
      <c r="AY126" s="215" t="s">
        <v>132</v>
      </c>
    </row>
    <row r="127" spans="2:65" s="11" customFormat="1" ht="13.5">
      <c r="B127" s="204"/>
      <c r="C127" s="205"/>
      <c r="D127" s="206" t="s">
        <v>140</v>
      </c>
      <c r="E127" s="207" t="s">
        <v>20</v>
      </c>
      <c r="F127" s="208" t="s">
        <v>228</v>
      </c>
      <c r="G127" s="205"/>
      <c r="H127" s="209" t="s">
        <v>20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140</v>
      </c>
      <c r="AU127" s="215" t="s">
        <v>78</v>
      </c>
      <c r="AV127" s="11" t="s">
        <v>76</v>
      </c>
      <c r="AW127" s="11" t="s">
        <v>32</v>
      </c>
      <c r="AX127" s="11" t="s">
        <v>68</v>
      </c>
      <c r="AY127" s="215" t="s">
        <v>132</v>
      </c>
    </row>
    <row r="128" spans="2:65" s="12" customFormat="1" ht="13.5">
      <c r="B128" s="216"/>
      <c r="C128" s="217"/>
      <c r="D128" s="206" t="s">
        <v>140</v>
      </c>
      <c r="E128" s="228" t="s">
        <v>20</v>
      </c>
      <c r="F128" s="229" t="s">
        <v>229</v>
      </c>
      <c r="G128" s="217"/>
      <c r="H128" s="230">
        <v>1847.28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140</v>
      </c>
      <c r="AU128" s="227" t="s">
        <v>78</v>
      </c>
      <c r="AV128" s="12" t="s">
        <v>78</v>
      </c>
      <c r="AW128" s="12" t="s">
        <v>32</v>
      </c>
      <c r="AX128" s="12" t="s">
        <v>68</v>
      </c>
      <c r="AY128" s="227" t="s">
        <v>132</v>
      </c>
    </row>
    <row r="129" spans="2:51" s="12" customFormat="1" ht="13.5">
      <c r="B129" s="216"/>
      <c r="C129" s="217"/>
      <c r="D129" s="206" t="s">
        <v>140</v>
      </c>
      <c r="E129" s="228" t="s">
        <v>20</v>
      </c>
      <c r="F129" s="229" t="s">
        <v>230</v>
      </c>
      <c r="G129" s="217"/>
      <c r="H129" s="230">
        <v>-345.63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2" t="s">
        <v>78</v>
      </c>
      <c r="AW129" s="12" t="s">
        <v>32</v>
      </c>
      <c r="AX129" s="12" t="s">
        <v>68</v>
      </c>
      <c r="AY129" s="227" t="s">
        <v>132</v>
      </c>
    </row>
    <row r="130" spans="2:51" s="11" customFormat="1" ht="13.5">
      <c r="B130" s="204"/>
      <c r="C130" s="205"/>
      <c r="D130" s="206" t="s">
        <v>140</v>
      </c>
      <c r="E130" s="207" t="s">
        <v>20</v>
      </c>
      <c r="F130" s="208" t="s">
        <v>231</v>
      </c>
      <c r="G130" s="205"/>
      <c r="H130" s="209" t="s">
        <v>20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140</v>
      </c>
      <c r="AU130" s="215" t="s">
        <v>78</v>
      </c>
      <c r="AV130" s="11" t="s">
        <v>76</v>
      </c>
      <c r="AW130" s="11" t="s">
        <v>32</v>
      </c>
      <c r="AX130" s="11" t="s">
        <v>68</v>
      </c>
      <c r="AY130" s="215" t="s">
        <v>132</v>
      </c>
    </row>
    <row r="131" spans="2:51" s="12" customFormat="1" ht="13.5">
      <c r="B131" s="216"/>
      <c r="C131" s="217"/>
      <c r="D131" s="206" t="s">
        <v>140</v>
      </c>
      <c r="E131" s="228" t="s">
        <v>20</v>
      </c>
      <c r="F131" s="229" t="s">
        <v>232</v>
      </c>
      <c r="G131" s="217"/>
      <c r="H131" s="230">
        <v>52.13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140</v>
      </c>
      <c r="AU131" s="227" t="s">
        <v>78</v>
      </c>
      <c r="AV131" s="12" t="s">
        <v>78</v>
      </c>
      <c r="AW131" s="12" t="s">
        <v>32</v>
      </c>
      <c r="AX131" s="12" t="s">
        <v>68</v>
      </c>
      <c r="AY131" s="227" t="s">
        <v>132</v>
      </c>
    </row>
    <row r="132" spans="2:51" s="12" customFormat="1" ht="13.5">
      <c r="B132" s="216"/>
      <c r="C132" s="217"/>
      <c r="D132" s="206" t="s">
        <v>140</v>
      </c>
      <c r="E132" s="228" t="s">
        <v>20</v>
      </c>
      <c r="F132" s="229" t="s">
        <v>233</v>
      </c>
      <c r="G132" s="217"/>
      <c r="H132" s="230">
        <v>-9.3800000000000008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78</v>
      </c>
      <c r="AV132" s="12" t="s">
        <v>78</v>
      </c>
      <c r="AW132" s="12" t="s">
        <v>32</v>
      </c>
      <c r="AX132" s="12" t="s">
        <v>68</v>
      </c>
      <c r="AY132" s="227" t="s">
        <v>132</v>
      </c>
    </row>
    <row r="133" spans="2:51" s="11" customFormat="1" ht="13.5">
      <c r="B133" s="204"/>
      <c r="C133" s="205"/>
      <c r="D133" s="206" t="s">
        <v>140</v>
      </c>
      <c r="E133" s="207" t="s">
        <v>20</v>
      </c>
      <c r="F133" s="208" t="s">
        <v>234</v>
      </c>
      <c r="G133" s="205"/>
      <c r="H133" s="209" t="s">
        <v>20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140</v>
      </c>
      <c r="AU133" s="215" t="s">
        <v>78</v>
      </c>
      <c r="AV133" s="11" t="s">
        <v>76</v>
      </c>
      <c r="AW133" s="11" t="s">
        <v>32</v>
      </c>
      <c r="AX133" s="11" t="s">
        <v>68</v>
      </c>
      <c r="AY133" s="215" t="s">
        <v>132</v>
      </c>
    </row>
    <row r="134" spans="2:51" s="12" customFormat="1" ht="13.5">
      <c r="B134" s="216"/>
      <c r="C134" s="217"/>
      <c r="D134" s="206" t="s">
        <v>140</v>
      </c>
      <c r="E134" s="228" t="s">
        <v>20</v>
      </c>
      <c r="F134" s="229" t="s">
        <v>235</v>
      </c>
      <c r="G134" s="217"/>
      <c r="H134" s="230">
        <v>37.93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140</v>
      </c>
      <c r="AU134" s="227" t="s">
        <v>78</v>
      </c>
      <c r="AV134" s="12" t="s">
        <v>78</v>
      </c>
      <c r="AW134" s="12" t="s">
        <v>32</v>
      </c>
      <c r="AX134" s="12" t="s">
        <v>68</v>
      </c>
      <c r="AY134" s="227" t="s">
        <v>132</v>
      </c>
    </row>
    <row r="135" spans="2:51" s="12" customFormat="1" ht="13.5">
      <c r="B135" s="216"/>
      <c r="C135" s="217"/>
      <c r="D135" s="206" t="s">
        <v>140</v>
      </c>
      <c r="E135" s="228" t="s">
        <v>20</v>
      </c>
      <c r="F135" s="229" t="s">
        <v>236</v>
      </c>
      <c r="G135" s="217"/>
      <c r="H135" s="230">
        <v>-6.38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78</v>
      </c>
      <c r="AV135" s="12" t="s">
        <v>78</v>
      </c>
      <c r="AW135" s="12" t="s">
        <v>32</v>
      </c>
      <c r="AX135" s="12" t="s">
        <v>68</v>
      </c>
      <c r="AY135" s="227" t="s">
        <v>132</v>
      </c>
    </row>
    <row r="136" spans="2:51" s="11" customFormat="1" ht="13.5">
      <c r="B136" s="204"/>
      <c r="C136" s="205"/>
      <c r="D136" s="206" t="s">
        <v>140</v>
      </c>
      <c r="E136" s="207" t="s">
        <v>20</v>
      </c>
      <c r="F136" s="208" t="s">
        <v>237</v>
      </c>
      <c r="G136" s="205"/>
      <c r="H136" s="209" t="s">
        <v>20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140</v>
      </c>
      <c r="AU136" s="215" t="s">
        <v>78</v>
      </c>
      <c r="AV136" s="11" t="s">
        <v>76</v>
      </c>
      <c r="AW136" s="11" t="s">
        <v>32</v>
      </c>
      <c r="AX136" s="11" t="s">
        <v>68</v>
      </c>
      <c r="AY136" s="215" t="s">
        <v>132</v>
      </c>
    </row>
    <row r="137" spans="2:51" s="12" customFormat="1" ht="13.5">
      <c r="B137" s="216"/>
      <c r="C137" s="217"/>
      <c r="D137" s="206" t="s">
        <v>140</v>
      </c>
      <c r="E137" s="228" t="s">
        <v>20</v>
      </c>
      <c r="F137" s="229" t="s">
        <v>238</v>
      </c>
      <c r="G137" s="217"/>
      <c r="H137" s="230">
        <v>17.88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2" t="s">
        <v>78</v>
      </c>
      <c r="AW137" s="12" t="s">
        <v>32</v>
      </c>
      <c r="AX137" s="12" t="s">
        <v>68</v>
      </c>
      <c r="AY137" s="227" t="s">
        <v>132</v>
      </c>
    </row>
    <row r="138" spans="2:51" s="12" customFormat="1" ht="13.5">
      <c r="B138" s="216"/>
      <c r="C138" s="217"/>
      <c r="D138" s="206" t="s">
        <v>140</v>
      </c>
      <c r="E138" s="228" t="s">
        <v>20</v>
      </c>
      <c r="F138" s="229" t="s">
        <v>239</v>
      </c>
      <c r="G138" s="217"/>
      <c r="H138" s="230">
        <v>-3.58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78</v>
      </c>
      <c r="AV138" s="12" t="s">
        <v>78</v>
      </c>
      <c r="AW138" s="12" t="s">
        <v>32</v>
      </c>
      <c r="AX138" s="12" t="s">
        <v>68</v>
      </c>
      <c r="AY138" s="227" t="s">
        <v>132</v>
      </c>
    </row>
    <row r="139" spans="2:51" s="11" customFormat="1" ht="13.5">
      <c r="B139" s="204"/>
      <c r="C139" s="205"/>
      <c r="D139" s="206" t="s">
        <v>140</v>
      </c>
      <c r="E139" s="207" t="s">
        <v>20</v>
      </c>
      <c r="F139" s="208" t="s">
        <v>240</v>
      </c>
      <c r="G139" s="205"/>
      <c r="H139" s="209" t="s">
        <v>20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140</v>
      </c>
      <c r="AU139" s="215" t="s">
        <v>78</v>
      </c>
      <c r="AV139" s="11" t="s">
        <v>76</v>
      </c>
      <c r="AW139" s="11" t="s">
        <v>32</v>
      </c>
      <c r="AX139" s="11" t="s">
        <v>68</v>
      </c>
      <c r="AY139" s="215" t="s">
        <v>132</v>
      </c>
    </row>
    <row r="140" spans="2:51" s="12" customFormat="1" ht="13.5">
      <c r="B140" s="216"/>
      <c r="C140" s="217"/>
      <c r="D140" s="206" t="s">
        <v>140</v>
      </c>
      <c r="E140" s="228" t="s">
        <v>20</v>
      </c>
      <c r="F140" s="229" t="s">
        <v>241</v>
      </c>
      <c r="G140" s="217"/>
      <c r="H140" s="230">
        <v>80.22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2" t="s">
        <v>78</v>
      </c>
      <c r="AW140" s="12" t="s">
        <v>32</v>
      </c>
      <c r="AX140" s="12" t="s">
        <v>68</v>
      </c>
      <c r="AY140" s="227" t="s">
        <v>132</v>
      </c>
    </row>
    <row r="141" spans="2:51" s="12" customFormat="1" ht="13.5">
      <c r="B141" s="216"/>
      <c r="C141" s="217"/>
      <c r="D141" s="206" t="s">
        <v>140</v>
      </c>
      <c r="E141" s="228" t="s">
        <v>20</v>
      </c>
      <c r="F141" s="229" t="s">
        <v>242</v>
      </c>
      <c r="G141" s="217"/>
      <c r="H141" s="230">
        <v>-7.48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140</v>
      </c>
      <c r="AU141" s="227" t="s">
        <v>78</v>
      </c>
      <c r="AV141" s="12" t="s">
        <v>78</v>
      </c>
      <c r="AW141" s="12" t="s">
        <v>32</v>
      </c>
      <c r="AX141" s="12" t="s">
        <v>68</v>
      </c>
      <c r="AY141" s="227" t="s">
        <v>132</v>
      </c>
    </row>
    <row r="142" spans="2:51" s="12" customFormat="1" ht="13.5">
      <c r="B142" s="216"/>
      <c r="C142" s="217"/>
      <c r="D142" s="206" t="s">
        <v>140</v>
      </c>
      <c r="E142" s="228" t="s">
        <v>20</v>
      </c>
      <c r="F142" s="229" t="s">
        <v>243</v>
      </c>
      <c r="G142" s="217"/>
      <c r="H142" s="230">
        <v>-2.6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140</v>
      </c>
      <c r="AU142" s="227" t="s">
        <v>78</v>
      </c>
      <c r="AV142" s="12" t="s">
        <v>78</v>
      </c>
      <c r="AW142" s="12" t="s">
        <v>32</v>
      </c>
      <c r="AX142" s="12" t="s">
        <v>68</v>
      </c>
      <c r="AY142" s="227" t="s">
        <v>132</v>
      </c>
    </row>
    <row r="143" spans="2:51" s="14" customFormat="1" ht="13.5">
      <c r="B143" s="242"/>
      <c r="C143" s="243"/>
      <c r="D143" s="206" t="s">
        <v>140</v>
      </c>
      <c r="E143" s="244" t="s">
        <v>20</v>
      </c>
      <c r="F143" s="245" t="s">
        <v>244</v>
      </c>
      <c r="G143" s="243"/>
      <c r="H143" s="246">
        <v>1660.39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AT143" s="252" t="s">
        <v>140</v>
      </c>
      <c r="AU143" s="252" t="s">
        <v>78</v>
      </c>
      <c r="AV143" s="14" t="s">
        <v>148</v>
      </c>
      <c r="AW143" s="14" t="s">
        <v>32</v>
      </c>
      <c r="AX143" s="14" t="s">
        <v>68</v>
      </c>
      <c r="AY143" s="252" t="s">
        <v>132</v>
      </c>
    </row>
    <row r="144" spans="2:51" s="11" customFormat="1" ht="13.5">
      <c r="B144" s="204"/>
      <c r="C144" s="205"/>
      <c r="D144" s="206" t="s">
        <v>140</v>
      </c>
      <c r="E144" s="207" t="s">
        <v>20</v>
      </c>
      <c r="F144" s="208" t="s">
        <v>245</v>
      </c>
      <c r="G144" s="205"/>
      <c r="H144" s="209" t="s">
        <v>20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140</v>
      </c>
      <c r="AU144" s="215" t="s">
        <v>78</v>
      </c>
      <c r="AV144" s="11" t="s">
        <v>76</v>
      </c>
      <c r="AW144" s="11" t="s">
        <v>32</v>
      </c>
      <c r="AX144" s="11" t="s">
        <v>68</v>
      </c>
      <c r="AY144" s="215" t="s">
        <v>132</v>
      </c>
    </row>
    <row r="145" spans="2:65" s="12" customFormat="1" ht="13.5">
      <c r="B145" s="216"/>
      <c r="C145" s="217"/>
      <c r="D145" s="218" t="s">
        <v>140</v>
      </c>
      <c r="E145" s="219" t="s">
        <v>20</v>
      </c>
      <c r="F145" s="220" t="s">
        <v>246</v>
      </c>
      <c r="G145" s="217"/>
      <c r="H145" s="221">
        <v>996.23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2" t="s">
        <v>78</v>
      </c>
      <c r="AW145" s="12" t="s">
        <v>32</v>
      </c>
      <c r="AX145" s="12" t="s">
        <v>76</v>
      </c>
      <c r="AY145" s="227" t="s">
        <v>132</v>
      </c>
    </row>
    <row r="146" spans="2:65" s="1" customFormat="1" ht="22.5" customHeight="1">
      <c r="B146" s="41"/>
      <c r="C146" s="193" t="s">
        <v>247</v>
      </c>
      <c r="D146" s="193" t="s">
        <v>134</v>
      </c>
      <c r="E146" s="194" t="s">
        <v>248</v>
      </c>
      <c r="F146" s="195" t="s">
        <v>249</v>
      </c>
      <c r="G146" s="196" t="s">
        <v>214</v>
      </c>
      <c r="H146" s="197">
        <v>664.16</v>
      </c>
      <c r="I146" s="198"/>
      <c r="J146" s="197">
        <f>ROUND(I146*H146,2)</f>
        <v>0</v>
      </c>
      <c r="K146" s="195" t="s">
        <v>20</v>
      </c>
      <c r="L146" s="61"/>
      <c r="M146" s="199" t="s">
        <v>20</v>
      </c>
      <c r="N146" s="200" t="s">
        <v>39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138</v>
      </c>
      <c r="AT146" s="24" t="s">
        <v>134</v>
      </c>
      <c r="AU146" s="24" t="s">
        <v>78</v>
      </c>
      <c r="AY146" s="24" t="s">
        <v>132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76</v>
      </c>
      <c r="BK146" s="203">
        <f>ROUND(I146*H146,2)</f>
        <v>0</v>
      </c>
      <c r="BL146" s="24" t="s">
        <v>138</v>
      </c>
      <c r="BM146" s="24" t="s">
        <v>250</v>
      </c>
    </row>
    <row r="147" spans="2:65" s="11" customFormat="1" ht="13.5">
      <c r="B147" s="204"/>
      <c r="C147" s="205"/>
      <c r="D147" s="206" t="s">
        <v>140</v>
      </c>
      <c r="E147" s="207" t="s">
        <v>20</v>
      </c>
      <c r="F147" s="208" t="s">
        <v>245</v>
      </c>
      <c r="G147" s="205"/>
      <c r="H147" s="209" t="s">
        <v>20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140</v>
      </c>
      <c r="AU147" s="215" t="s">
        <v>78</v>
      </c>
      <c r="AV147" s="11" t="s">
        <v>76</v>
      </c>
      <c r="AW147" s="11" t="s">
        <v>32</v>
      </c>
      <c r="AX147" s="11" t="s">
        <v>68</v>
      </c>
      <c r="AY147" s="215" t="s">
        <v>132</v>
      </c>
    </row>
    <row r="148" spans="2:65" s="12" customFormat="1" ht="13.5">
      <c r="B148" s="216"/>
      <c r="C148" s="217"/>
      <c r="D148" s="218" t="s">
        <v>140</v>
      </c>
      <c r="E148" s="219" t="s">
        <v>20</v>
      </c>
      <c r="F148" s="220" t="s">
        <v>251</v>
      </c>
      <c r="G148" s="217"/>
      <c r="H148" s="221">
        <v>664.16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140</v>
      </c>
      <c r="AU148" s="227" t="s">
        <v>78</v>
      </c>
      <c r="AV148" s="12" t="s">
        <v>78</v>
      </c>
      <c r="AW148" s="12" t="s">
        <v>32</v>
      </c>
      <c r="AX148" s="12" t="s">
        <v>76</v>
      </c>
      <c r="AY148" s="227" t="s">
        <v>132</v>
      </c>
    </row>
    <row r="149" spans="2:65" s="1" customFormat="1" ht="22.5" customHeight="1">
      <c r="B149" s="41"/>
      <c r="C149" s="193" t="s">
        <v>147</v>
      </c>
      <c r="D149" s="193" t="s">
        <v>134</v>
      </c>
      <c r="E149" s="194" t="s">
        <v>252</v>
      </c>
      <c r="F149" s="195" t="s">
        <v>253</v>
      </c>
      <c r="G149" s="196" t="s">
        <v>158</v>
      </c>
      <c r="H149" s="197">
        <v>2668.73</v>
      </c>
      <c r="I149" s="198"/>
      <c r="J149" s="197">
        <f>ROUND(I149*H149,2)</f>
        <v>0</v>
      </c>
      <c r="K149" s="195" t="s">
        <v>20</v>
      </c>
      <c r="L149" s="61"/>
      <c r="M149" s="199" t="s">
        <v>20</v>
      </c>
      <c r="N149" s="200" t="s">
        <v>39</v>
      </c>
      <c r="O149" s="42"/>
      <c r="P149" s="201">
        <f>O149*H149</f>
        <v>0</v>
      </c>
      <c r="Q149" s="201">
        <v>8.4999999999999995E-4</v>
      </c>
      <c r="R149" s="201">
        <f>Q149*H149</f>
        <v>2.2684205</v>
      </c>
      <c r="S149" s="201">
        <v>0</v>
      </c>
      <c r="T149" s="202">
        <f>S149*H149</f>
        <v>0</v>
      </c>
      <c r="AR149" s="24" t="s">
        <v>138</v>
      </c>
      <c r="AT149" s="24" t="s">
        <v>134</v>
      </c>
      <c r="AU149" s="24" t="s">
        <v>78</v>
      </c>
      <c r="AY149" s="24" t="s">
        <v>132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4" t="s">
        <v>76</v>
      </c>
      <c r="BK149" s="203">
        <f>ROUND(I149*H149,2)</f>
        <v>0</v>
      </c>
      <c r="BL149" s="24" t="s">
        <v>138</v>
      </c>
      <c r="BM149" s="24" t="s">
        <v>254</v>
      </c>
    </row>
    <row r="150" spans="2:65" s="12" customFormat="1" ht="13.5">
      <c r="B150" s="216"/>
      <c r="C150" s="217"/>
      <c r="D150" s="206" t="s">
        <v>140</v>
      </c>
      <c r="E150" s="228" t="s">
        <v>20</v>
      </c>
      <c r="F150" s="229" t="s">
        <v>255</v>
      </c>
      <c r="G150" s="217"/>
      <c r="H150" s="230">
        <v>2397.7399999999998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2" t="s">
        <v>78</v>
      </c>
      <c r="AW150" s="12" t="s">
        <v>32</v>
      </c>
      <c r="AX150" s="12" t="s">
        <v>68</v>
      </c>
      <c r="AY150" s="227" t="s">
        <v>132</v>
      </c>
    </row>
    <row r="151" spans="2:65" s="12" customFormat="1" ht="13.5">
      <c r="B151" s="216"/>
      <c r="C151" s="217"/>
      <c r="D151" s="206" t="s">
        <v>140</v>
      </c>
      <c r="E151" s="228" t="s">
        <v>20</v>
      </c>
      <c r="F151" s="229" t="s">
        <v>256</v>
      </c>
      <c r="G151" s="217"/>
      <c r="H151" s="230">
        <v>69.5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140</v>
      </c>
      <c r="AU151" s="227" t="s">
        <v>78</v>
      </c>
      <c r="AV151" s="12" t="s">
        <v>78</v>
      </c>
      <c r="AW151" s="12" t="s">
        <v>32</v>
      </c>
      <c r="AX151" s="12" t="s">
        <v>68</v>
      </c>
      <c r="AY151" s="227" t="s">
        <v>132</v>
      </c>
    </row>
    <row r="152" spans="2:65" s="12" customFormat="1" ht="13.5">
      <c r="B152" s="216"/>
      <c r="C152" s="217"/>
      <c r="D152" s="206" t="s">
        <v>140</v>
      </c>
      <c r="E152" s="228" t="s">
        <v>20</v>
      </c>
      <c r="F152" s="229" t="s">
        <v>257</v>
      </c>
      <c r="G152" s="217"/>
      <c r="H152" s="230">
        <v>50.58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2" t="s">
        <v>78</v>
      </c>
      <c r="AW152" s="12" t="s">
        <v>32</v>
      </c>
      <c r="AX152" s="12" t="s">
        <v>68</v>
      </c>
      <c r="AY152" s="227" t="s">
        <v>132</v>
      </c>
    </row>
    <row r="153" spans="2:65" s="12" customFormat="1" ht="13.5">
      <c r="B153" s="216"/>
      <c r="C153" s="217"/>
      <c r="D153" s="206" t="s">
        <v>140</v>
      </c>
      <c r="E153" s="228" t="s">
        <v>20</v>
      </c>
      <c r="F153" s="229" t="s">
        <v>258</v>
      </c>
      <c r="G153" s="217"/>
      <c r="H153" s="230">
        <v>27.5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78</v>
      </c>
      <c r="AV153" s="12" t="s">
        <v>78</v>
      </c>
      <c r="AW153" s="12" t="s">
        <v>32</v>
      </c>
      <c r="AX153" s="12" t="s">
        <v>68</v>
      </c>
      <c r="AY153" s="227" t="s">
        <v>132</v>
      </c>
    </row>
    <row r="154" spans="2:65" s="12" customFormat="1" ht="13.5">
      <c r="B154" s="216"/>
      <c r="C154" s="217"/>
      <c r="D154" s="206" t="s">
        <v>140</v>
      </c>
      <c r="E154" s="228" t="s">
        <v>20</v>
      </c>
      <c r="F154" s="229" t="s">
        <v>259</v>
      </c>
      <c r="G154" s="217"/>
      <c r="H154" s="230">
        <v>123.41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140</v>
      </c>
      <c r="AU154" s="227" t="s">
        <v>78</v>
      </c>
      <c r="AV154" s="12" t="s">
        <v>78</v>
      </c>
      <c r="AW154" s="12" t="s">
        <v>32</v>
      </c>
      <c r="AX154" s="12" t="s">
        <v>68</v>
      </c>
      <c r="AY154" s="227" t="s">
        <v>132</v>
      </c>
    </row>
    <row r="155" spans="2:65" s="13" customFormat="1" ht="13.5">
      <c r="B155" s="231"/>
      <c r="C155" s="232"/>
      <c r="D155" s="218" t="s">
        <v>140</v>
      </c>
      <c r="E155" s="233" t="s">
        <v>20</v>
      </c>
      <c r="F155" s="234" t="s">
        <v>184</v>
      </c>
      <c r="G155" s="232"/>
      <c r="H155" s="235">
        <v>2668.73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140</v>
      </c>
      <c r="AU155" s="241" t="s">
        <v>78</v>
      </c>
      <c r="AV155" s="13" t="s">
        <v>138</v>
      </c>
      <c r="AW155" s="13" t="s">
        <v>32</v>
      </c>
      <c r="AX155" s="13" t="s">
        <v>76</v>
      </c>
      <c r="AY155" s="241" t="s">
        <v>132</v>
      </c>
    </row>
    <row r="156" spans="2:65" s="1" customFormat="1" ht="22.5" customHeight="1">
      <c r="B156" s="41"/>
      <c r="C156" s="193" t="s">
        <v>260</v>
      </c>
      <c r="D156" s="193" t="s">
        <v>134</v>
      </c>
      <c r="E156" s="194" t="s">
        <v>261</v>
      </c>
      <c r="F156" s="195" t="s">
        <v>262</v>
      </c>
      <c r="G156" s="196" t="s">
        <v>158</v>
      </c>
      <c r="H156" s="197">
        <v>2668.72</v>
      </c>
      <c r="I156" s="198"/>
      <c r="J156" s="197">
        <f>ROUND(I156*H156,2)</f>
        <v>0</v>
      </c>
      <c r="K156" s="195" t="s">
        <v>20</v>
      </c>
      <c r="L156" s="61"/>
      <c r="M156" s="199" t="s">
        <v>20</v>
      </c>
      <c r="N156" s="200" t="s">
        <v>39</v>
      </c>
      <c r="O156" s="4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4" t="s">
        <v>138</v>
      </c>
      <c r="AT156" s="24" t="s">
        <v>134</v>
      </c>
      <c r="AU156" s="24" t="s">
        <v>78</v>
      </c>
      <c r="AY156" s="24" t="s">
        <v>132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76</v>
      </c>
      <c r="BK156" s="203">
        <f>ROUND(I156*H156,2)</f>
        <v>0</v>
      </c>
      <c r="BL156" s="24" t="s">
        <v>138</v>
      </c>
      <c r="BM156" s="24" t="s">
        <v>263</v>
      </c>
    </row>
    <row r="157" spans="2:65" s="12" customFormat="1" ht="13.5">
      <c r="B157" s="216"/>
      <c r="C157" s="217"/>
      <c r="D157" s="218" t="s">
        <v>140</v>
      </c>
      <c r="E157" s="219" t="s">
        <v>20</v>
      </c>
      <c r="F157" s="220" t="s">
        <v>264</v>
      </c>
      <c r="G157" s="217"/>
      <c r="H157" s="221">
        <v>2668.72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140</v>
      </c>
      <c r="AU157" s="227" t="s">
        <v>78</v>
      </c>
      <c r="AV157" s="12" t="s">
        <v>78</v>
      </c>
      <c r="AW157" s="12" t="s">
        <v>32</v>
      </c>
      <c r="AX157" s="12" t="s">
        <v>76</v>
      </c>
      <c r="AY157" s="227" t="s">
        <v>132</v>
      </c>
    </row>
    <row r="158" spans="2:65" s="1" customFormat="1" ht="22.5" customHeight="1">
      <c r="B158" s="41"/>
      <c r="C158" s="193" t="s">
        <v>9</v>
      </c>
      <c r="D158" s="193" t="s">
        <v>134</v>
      </c>
      <c r="E158" s="194" t="s">
        <v>265</v>
      </c>
      <c r="F158" s="195" t="s">
        <v>266</v>
      </c>
      <c r="G158" s="196" t="s">
        <v>214</v>
      </c>
      <c r="H158" s="197">
        <v>913.21</v>
      </c>
      <c r="I158" s="198"/>
      <c r="J158" s="197">
        <f>ROUND(I158*H158,2)</f>
        <v>0</v>
      </c>
      <c r="K158" s="195" t="s">
        <v>180</v>
      </c>
      <c r="L158" s="61"/>
      <c r="M158" s="199" t="s">
        <v>20</v>
      </c>
      <c r="N158" s="200" t="s">
        <v>39</v>
      </c>
      <c r="O158" s="4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4" t="s">
        <v>138</v>
      </c>
      <c r="AT158" s="24" t="s">
        <v>134</v>
      </c>
      <c r="AU158" s="24" t="s">
        <v>78</v>
      </c>
      <c r="AY158" s="24" t="s">
        <v>132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76</v>
      </c>
      <c r="BK158" s="203">
        <f>ROUND(I158*H158,2)</f>
        <v>0</v>
      </c>
      <c r="BL158" s="24" t="s">
        <v>138</v>
      </c>
      <c r="BM158" s="24" t="s">
        <v>267</v>
      </c>
    </row>
    <row r="159" spans="2:65" s="11" customFormat="1" ht="13.5">
      <c r="B159" s="204"/>
      <c r="C159" s="205"/>
      <c r="D159" s="206" t="s">
        <v>140</v>
      </c>
      <c r="E159" s="207" t="s">
        <v>20</v>
      </c>
      <c r="F159" s="208" t="s">
        <v>268</v>
      </c>
      <c r="G159" s="205"/>
      <c r="H159" s="209" t="s">
        <v>20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140</v>
      </c>
      <c r="AU159" s="215" t="s">
        <v>78</v>
      </c>
      <c r="AV159" s="11" t="s">
        <v>76</v>
      </c>
      <c r="AW159" s="11" t="s">
        <v>32</v>
      </c>
      <c r="AX159" s="11" t="s">
        <v>68</v>
      </c>
      <c r="AY159" s="215" t="s">
        <v>132</v>
      </c>
    </row>
    <row r="160" spans="2:65" s="12" customFormat="1" ht="13.5">
      <c r="B160" s="216"/>
      <c r="C160" s="217"/>
      <c r="D160" s="218" t="s">
        <v>140</v>
      </c>
      <c r="E160" s="219" t="s">
        <v>20</v>
      </c>
      <c r="F160" s="220" t="s">
        <v>269</v>
      </c>
      <c r="G160" s="217"/>
      <c r="H160" s="221">
        <v>913.21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140</v>
      </c>
      <c r="AU160" s="227" t="s">
        <v>78</v>
      </c>
      <c r="AV160" s="12" t="s">
        <v>78</v>
      </c>
      <c r="AW160" s="12" t="s">
        <v>32</v>
      </c>
      <c r="AX160" s="12" t="s">
        <v>76</v>
      </c>
      <c r="AY160" s="227" t="s">
        <v>132</v>
      </c>
    </row>
    <row r="161" spans="2:65" s="1" customFormat="1" ht="22.5" customHeight="1">
      <c r="B161" s="41"/>
      <c r="C161" s="193" t="s">
        <v>270</v>
      </c>
      <c r="D161" s="193" t="s">
        <v>134</v>
      </c>
      <c r="E161" s="194" t="s">
        <v>271</v>
      </c>
      <c r="F161" s="195" t="s">
        <v>272</v>
      </c>
      <c r="G161" s="196" t="s">
        <v>214</v>
      </c>
      <c r="H161" s="197">
        <v>1660.39</v>
      </c>
      <c r="I161" s="198"/>
      <c r="J161" s="197">
        <f>ROUND(I161*H161,2)</f>
        <v>0</v>
      </c>
      <c r="K161" s="195" t="s">
        <v>20</v>
      </c>
      <c r="L161" s="61"/>
      <c r="M161" s="199" t="s">
        <v>20</v>
      </c>
      <c r="N161" s="200" t="s">
        <v>39</v>
      </c>
      <c r="O161" s="4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4" t="s">
        <v>138</v>
      </c>
      <c r="AT161" s="24" t="s">
        <v>134</v>
      </c>
      <c r="AU161" s="24" t="s">
        <v>78</v>
      </c>
      <c r="AY161" s="24" t="s">
        <v>132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76</v>
      </c>
      <c r="BK161" s="203">
        <f>ROUND(I161*H161,2)</f>
        <v>0</v>
      </c>
      <c r="BL161" s="24" t="s">
        <v>138</v>
      </c>
      <c r="BM161" s="24" t="s">
        <v>273</v>
      </c>
    </row>
    <row r="162" spans="2:65" s="11" customFormat="1" ht="27">
      <c r="B162" s="204"/>
      <c r="C162" s="205"/>
      <c r="D162" s="206" t="s">
        <v>140</v>
      </c>
      <c r="E162" s="207" t="s">
        <v>20</v>
      </c>
      <c r="F162" s="208" t="s">
        <v>274</v>
      </c>
      <c r="G162" s="205"/>
      <c r="H162" s="209" t="s">
        <v>20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140</v>
      </c>
      <c r="AU162" s="215" t="s">
        <v>78</v>
      </c>
      <c r="AV162" s="11" t="s">
        <v>76</v>
      </c>
      <c r="AW162" s="11" t="s">
        <v>32</v>
      </c>
      <c r="AX162" s="11" t="s">
        <v>68</v>
      </c>
      <c r="AY162" s="215" t="s">
        <v>132</v>
      </c>
    </row>
    <row r="163" spans="2:65" s="12" customFormat="1" ht="13.5">
      <c r="B163" s="216"/>
      <c r="C163" s="217"/>
      <c r="D163" s="218" t="s">
        <v>140</v>
      </c>
      <c r="E163" s="219" t="s">
        <v>20</v>
      </c>
      <c r="F163" s="220" t="s">
        <v>275</v>
      </c>
      <c r="G163" s="217"/>
      <c r="H163" s="221">
        <v>1660.39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78</v>
      </c>
      <c r="AV163" s="12" t="s">
        <v>78</v>
      </c>
      <c r="AW163" s="12" t="s">
        <v>32</v>
      </c>
      <c r="AX163" s="12" t="s">
        <v>76</v>
      </c>
      <c r="AY163" s="227" t="s">
        <v>132</v>
      </c>
    </row>
    <row r="164" spans="2:65" s="1" customFormat="1" ht="22.5" customHeight="1">
      <c r="B164" s="41"/>
      <c r="C164" s="193" t="s">
        <v>276</v>
      </c>
      <c r="D164" s="193" t="s">
        <v>134</v>
      </c>
      <c r="E164" s="194" t="s">
        <v>277</v>
      </c>
      <c r="F164" s="195" t="s">
        <v>278</v>
      </c>
      <c r="G164" s="196" t="s">
        <v>145</v>
      </c>
      <c r="H164" s="197">
        <v>10</v>
      </c>
      <c r="I164" s="198"/>
      <c r="J164" s="197">
        <f>ROUND(I164*H164,2)</f>
        <v>0</v>
      </c>
      <c r="K164" s="195" t="s">
        <v>20</v>
      </c>
      <c r="L164" s="61"/>
      <c r="M164" s="199" t="s">
        <v>20</v>
      </c>
      <c r="N164" s="200" t="s">
        <v>39</v>
      </c>
      <c r="O164" s="4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4" t="s">
        <v>138</v>
      </c>
      <c r="AT164" s="24" t="s">
        <v>134</v>
      </c>
      <c r="AU164" s="24" t="s">
        <v>78</v>
      </c>
      <c r="AY164" s="24" t="s">
        <v>132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4" t="s">
        <v>76</v>
      </c>
      <c r="BK164" s="203">
        <f>ROUND(I164*H164,2)</f>
        <v>0</v>
      </c>
      <c r="BL164" s="24" t="s">
        <v>138</v>
      </c>
      <c r="BM164" s="24" t="s">
        <v>279</v>
      </c>
    </row>
    <row r="165" spans="2:65" s="12" customFormat="1" ht="13.5">
      <c r="B165" s="216"/>
      <c r="C165" s="217"/>
      <c r="D165" s="218" t="s">
        <v>140</v>
      </c>
      <c r="E165" s="219" t="s">
        <v>20</v>
      </c>
      <c r="F165" s="220" t="s">
        <v>280</v>
      </c>
      <c r="G165" s="217"/>
      <c r="H165" s="221">
        <v>10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140</v>
      </c>
      <c r="AU165" s="227" t="s">
        <v>78</v>
      </c>
      <c r="AV165" s="12" t="s">
        <v>78</v>
      </c>
      <c r="AW165" s="12" t="s">
        <v>32</v>
      </c>
      <c r="AX165" s="12" t="s">
        <v>76</v>
      </c>
      <c r="AY165" s="227" t="s">
        <v>132</v>
      </c>
    </row>
    <row r="166" spans="2:65" s="1" customFormat="1" ht="22.5" customHeight="1">
      <c r="B166" s="41"/>
      <c r="C166" s="193" t="s">
        <v>281</v>
      </c>
      <c r="D166" s="193" t="s">
        <v>134</v>
      </c>
      <c r="E166" s="194" t="s">
        <v>282</v>
      </c>
      <c r="F166" s="195" t="s">
        <v>283</v>
      </c>
      <c r="G166" s="196" t="s">
        <v>284</v>
      </c>
      <c r="H166" s="197">
        <v>2656.62</v>
      </c>
      <c r="I166" s="198"/>
      <c r="J166" s="197">
        <f>ROUND(I166*H166,2)</f>
        <v>0</v>
      </c>
      <c r="K166" s="195" t="s">
        <v>20</v>
      </c>
      <c r="L166" s="61"/>
      <c r="M166" s="199" t="s">
        <v>20</v>
      </c>
      <c r="N166" s="200" t="s">
        <v>39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138</v>
      </c>
      <c r="AT166" s="24" t="s">
        <v>134</v>
      </c>
      <c r="AU166" s="24" t="s">
        <v>78</v>
      </c>
      <c r="AY166" s="24" t="s">
        <v>132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76</v>
      </c>
      <c r="BK166" s="203">
        <f>ROUND(I166*H166,2)</f>
        <v>0</v>
      </c>
      <c r="BL166" s="24" t="s">
        <v>138</v>
      </c>
      <c r="BM166" s="24" t="s">
        <v>285</v>
      </c>
    </row>
    <row r="167" spans="2:65" s="12" customFormat="1" ht="13.5">
      <c r="B167" s="216"/>
      <c r="C167" s="217"/>
      <c r="D167" s="218" t="s">
        <v>140</v>
      </c>
      <c r="E167" s="219" t="s">
        <v>20</v>
      </c>
      <c r="F167" s="220" t="s">
        <v>286</v>
      </c>
      <c r="G167" s="217"/>
      <c r="H167" s="221">
        <v>2656.62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140</v>
      </c>
      <c r="AU167" s="227" t="s">
        <v>78</v>
      </c>
      <c r="AV167" s="12" t="s">
        <v>78</v>
      </c>
      <c r="AW167" s="12" t="s">
        <v>32</v>
      </c>
      <c r="AX167" s="12" t="s">
        <v>76</v>
      </c>
      <c r="AY167" s="227" t="s">
        <v>132</v>
      </c>
    </row>
    <row r="168" spans="2:65" s="1" customFormat="1" ht="22.5" customHeight="1">
      <c r="B168" s="41"/>
      <c r="C168" s="193" t="s">
        <v>287</v>
      </c>
      <c r="D168" s="193" t="s">
        <v>134</v>
      </c>
      <c r="E168" s="194" t="s">
        <v>288</v>
      </c>
      <c r="F168" s="195" t="s">
        <v>289</v>
      </c>
      <c r="G168" s="196" t="s">
        <v>214</v>
      </c>
      <c r="H168" s="197">
        <v>851.88</v>
      </c>
      <c r="I168" s="198"/>
      <c r="J168" s="197">
        <f>ROUND(I168*H168,2)</f>
        <v>0</v>
      </c>
      <c r="K168" s="195" t="s">
        <v>20</v>
      </c>
      <c r="L168" s="61"/>
      <c r="M168" s="199" t="s">
        <v>20</v>
      </c>
      <c r="N168" s="200" t="s">
        <v>39</v>
      </c>
      <c r="O168" s="4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4" t="s">
        <v>138</v>
      </c>
      <c r="AT168" s="24" t="s">
        <v>134</v>
      </c>
      <c r="AU168" s="24" t="s">
        <v>78</v>
      </c>
      <c r="AY168" s="24" t="s">
        <v>132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76</v>
      </c>
      <c r="BK168" s="203">
        <f>ROUND(I168*H168,2)</f>
        <v>0</v>
      </c>
      <c r="BL168" s="24" t="s">
        <v>138</v>
      </c>
      <c r="BM168" s="24" t="s">
        <v>290</v>
      </c>
    </row>
    <row r="169" spans="2:65" s="11" customFormat="1" ht="13.5">
      <c r="B169" s="204"/>
      <c r="C169" s="205"/>
      <c r="D169" s="206" t="s">
        <v>140</v>
      </c>
      <c r="E169" s="207" t="s">
        <v>20</v>
      </c>
      <c r="F169" s="208" t="s">
        <v>291</v>
      </c>
      <c r="G169" s="205"/>
      <c r="H169" s="209" t="s">
        <v>20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140</v>
      </c>
      <c r="AU169" s="215" t="s">
        <v>78</v>
      </c>
      <c r="AV169" s="11" t="s">
        <v>76</v>
      </c>
      <c r="AW169" s="11" t="s">
        <v>32</v>
      </c>
      <c r="AX169" s="11" t="s">
        <v>68</v>
      </c>
      <c r="AY169" s="215" t="s">
        <v>132</v>
      </c>
    </row>
    <row r="170" spans="2:65" s="12" customFormat="1" ht="13.5">
      <c r="B170" s="216"/>
      <c r="C170" s="217"/>
      <c r="D170" s="206" t="s">
        <v>140</v>
      </c>
      <c r="E170" s="228" t="s">
        <v>20</v>
      </c>
      <c r="F170" s="229" t="s">
        <v>275</v>
      </c>
      <c r="G170" s="217"/>
      <c r="H170" s="230">
        <v>1660.39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140</v>
      </c>
      <c r="AU170" s="227" t="s">
        <v>78</v>
      </c>
      <c r="AV170" s="12" t="s">
        <v>78</v>
      </c>
      <c r="AW170" s="12" t="s">
        <v>32</v>
      </c>
      <c r="AX170" s="12" t="s">
        <v>68</v>
      </c>
      <c r="AY170" s="227" t="s">
        <v>132</v>
      </c>
    </row>
    <row r="171" spans="2:65" s="12" customFormat="1" ht="13.5">
      <c r="B171" s="216"/>
      <c r="C171" s="217"/>
      <c r="D171" s="206" t="s">
        <v>140</v>
      </c>
      <c r="E171" s="228" t="s">
        <v>20</v>
      </c>
      <c r="F171" s="229" t="s">
        <v>292</v>
      </c>
      <c r="G171" s="217"/>
      <c r="H171" s="230">
        <v>-113.68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140</v>
      </c>
      <c r="AU171" s="227" t="s">
        <v>78</v>
      </c>
      <c r="AV171" s="12" t="s">
        <v>78</v>
      </c>
      <c r="AW171" s="12" t="s">
        <v>32</v>
      </c>
      <c r="AX171" s="12" t="s">
        <v>68</v>
      </c>
      <c r="AY171" s="227" t="s">
        <v>132</v>
      </c>
    </row>
    <row r="172" spans="2:65" s="12" customFormat="1" ht="13.5">
      <c r="B172" s="216"/>
      <c r="C172" s="217"/>
      <c r="D172" s="206" t="s">
        <v>140</v>
      </c>
      <c r="E172" s="228" t="s">
        <v>20</v>
      </c>
      <c r="F172" s="229" t="s">
        <v>293</v>
      </c>
      <c r="G172" s="217"/>
      <c r="H172" s="230">
        <v>-200.83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140</v>
      </c>
      <c r="AU172" s="227" t="s">
        <v>78</v>
      </c>
      <c r="AV172" s="12" t="s">
        <v>78</v>
      </c>
      <c r="AW172" s="12" t="s">
        <v>32</v>
      </c>
      <c r="AX172" s="12" t="s">
        <v>68</v>
      </c>
      <c r="AY172" s="227" t="s">
        <v>132</v>
      </c>
    </row>
    <row r="173" spans="2:65" s="12" customFormat="1" ht="13.5">
      <c r="B173" s="216"/>
      <c r="C173" s="217"/>
      <c r="D173" s="206" t="s">
        <v>140</v>
      </c>
      <c r="E173" s="228" t="s">
        <v>20</v>
      </c>
      <c r="F173" s="229" t="s">
        <v>294</v>
      </c>
      <c r="G173" s="217"/>
      <c r="H173" s="230">
        <v>-494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140</v>
      </c>
      <c r="AU173" s="227" t="s">
        <v>78</v>
      </c>
      <c r="AV173" s="12" t="s">
        <v>78</v>
      </c>
      <c r="AW173" s="12" t="s">
        <v>32</v>
      </c>
      <c r="AX173" s="12" t="s">
        <v>68</v>
      </c>
      <c r="AY173" s="227" t="s">
        <v>132</v>
      </c>
    </row>
    <row r="174" spans="2:65" s="14" customFormat="1" ht="13.5">
      <c r="B174" s="242"/>
      <c r="C174" s="243"/>
      <c r="D174" s="218" t="s">
        <v>140</v>
      </c>
      <c r="E174" s="253" t="s">
        <v>20</v>
      </c>
      <c r="F174" s="254" t="s">
        <v>244</v>
      </c>
      <c r="G174" s="243"/>
      <c r="H174" s="255">
        <v>851.88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140</v>
      </c>
      <c r="AU174" s="252" t="s">
        <v>78</v>
      </c>
      <c r="AV174" s="14" t="s">
        <v>148</v>
      </c>
      <c r="AW174" s="14" t="s">
        <v>32</v>
      </c>
      <c r="AX174" s="14" t="s">
        <v>76</v>
      </c>
      <c r="AY174" s="252" t="s">
        <v>132</v>
      </c>
    </row>
    <row r="175" spans="2:65" s="1" customFormat="1" ht="22.5" customHeight="1">
      <c r="B175" s="41"/>
      <c r="C175" s="256" t="s">
        <v>295</v>
      </c>
      <c r="D175" s="256" t="s">
        <v>296</v>
      </c>
      <c r="E175" s="257" t="s">
        <v>297</v>
      </c>
      <c r="F175" s="258" t="s">
        <v>298</v>
      </c>
      <c r="G175" s="259" t="s">
        <v>284</v>
      </c>
      <c r="H175" s="260">
        <v>1618.57</v>
      </c>
      <c r="I175" s="261"/>
      <c r="J175" s="260">
        <f>ROUND(I175*H175,2)</f>
        <v>0</v>
      </c>
      <c r="K175" s="258" t="s">
        <v>20</v>
      </c>
      <c r="L175" s="262"/>
      <c r="M175" s="263" t="s">
        <v>20</v>
      </c>
      <c r="N175" s="264" t="s">
        <v>39</v>
      </c>
      <c r="O175" s="42"/>
      <c r="P175" s="201">
        <f>O175*H175</f>
        <v>0</v>
      </c>
      <c r="Q175" s="201">
        <v>1</v>
      </c>
      <c r="R175" s="201">
        <f>Q175*H175</f>
        <v>1618.57</v>
      </c>
      <c r="S175" s="201">
        <v>0</v>
      </c>
      <c r="T175" s="202">
        <f>S175*H175</f>
        <v>0</v>
      </c>
      <c r="AR175" s="24" t="s">
        <v>172</v>
      </c>
      <c r="AT175" s="24" t="s">
        <v>296</v>
      </c>
      <c r="AU175" s="24" t="s">
        <v>78</v>
      </c>
      <c r="AY175" s="24" t="s">
        <v>132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76</v>
      </c>
      <c r="BK175" s="203">
        <f>ROUND(I175*H175,2)</f>
        <v>0</v>
      </c>
      <c r="BL175" s="24" t="s">
        <v>138</v>
      </c>
      <c r="BM175" s="24" t="s">
        <v>299</v>
      </c>
    </row>
    <row r="176" spans="2:65" s="12" customFormat="1" ht="13.5">
      <c r="B176" s="216"/>
      <c r="C176" s="217"/>
      <c r="D176" s="218" t="s">
        <v>140</v>
      </c>
      <c r="E176" s="219" t="s">
        <v>20</v>
      </c>
      <c r="F176" s="220" t="s">
        <v>300</v>
      </c>
      <c r="G176" s="217"/>
      <c r="H176" s="221">
        <v>1618.57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140</v>
      </c>
      <c r="AU176" s="227" t="s">
        <v>78</v>
      </c>
      <c r="AV176" s="12" t="s">
        <v>78</v>
      </c>
      <c r="AW176" s="12" t="s">
        <v>32</v>
      </c>
      <c r="AX176" s="12" t="s">
        <v>76</v>
      </c>
      <c r="AY176" s="227" t="s">
        <v>132</v>
      </c>
    </row>
    <row r="177" spans="2:65" s="1" customFormat="1" ht="31.5" customHeight="1">
      <c r="B177" s="41"/>
      <c r="C177" s="193" t="s">
        <v>301</v>
      </c>
      <c r="D177" s="193" t="s">
        <v>134</v>
      </c>
      <c r="E177" s="194" t="s">
        <v>302</v>
      </c>
      <c r="F177" s="195" t="s">
        <v>303</v>
      </c>
      <c r="G177" s="196" t="s">
        <v>214</v>
      </c>
      <c r="H177" s="197">
        <v>414.92</v>
      </c>
      <c r="I177" s="198"/>
      <c r="J177" s="197">
        <f>ROUND(I177*H177,2)</f>
        <v>0</v>
      </c>
      <c r="K177" s="195" t="s">
        <v>20</v>
      </c>
      <c r="L177" s="61"/>
      <c r="M177" s="199" t="s">
        <v>20</v>
      </c>
      <c r="N177" s="200" t="s">
        <v>39</v>
      </c>
      <c r="O177" s="4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24" t="s">
        <v>138</v>
      </c>
      <c r="AT177" s="24" t="s">
        <v>134</v>
      </c>
      <c r="AU177" s="24" t="s">
        <v>78</v>
      </c>
      <c r="AY177" s="24" t="s">
        <v>132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4" t="s">
        <v>76</v>
      </c>
      <c r="BK177" s="203">
        <f>ROUND(I177*H177,2)</f>
        <v>0</v>
      </c>
      <c r="BL177" s="24" t="s">
        <v>138</v>
      </c>
      <c r="BM177" s="24" t="s">
        <v>304</v>
      </c>
    </row>
    <row r="178" spans="2:65" s="12" customFormat="1" ht="13.5">
      <c r="B178" s="216"/>
      <c r="C178" s="217"/>
      <c r="D178" s="206" t="s">
        <v>140</v>
      </c>
      <c r="E178" s="228" t="s">
        <v>20</v>
      </c>
      <c r="F178" s="229" t="s">
        <v>305</v>
      </c>
      <c r="G178" s="217"/>
      <c r="H178" s="230">
        <v>494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78</v>
      </c>
      <c r="AV178" s="12" t="s">
        <v>78</v>
      </c>
      <c r="AW178" s="12" t="s">
        <v>32</v>
      </c>
      <c r="AX178" s="12" t="s">
        <v>68</v>
      </c>
      <c r="AY178" s="227" t="s">
        <v>132</v>
      </c>
    </row>
    <row r="179" spans="2:65" s="12" customFormat="1" ht="13.5">
      <c r="B179" s="216"/>
      <c r="C179" s="217"/>
      <c r="D179" s="206" t="s">
        <v>140</v>
      </c>
      <c r="E179" s="228" t="s">
        <v>20</v>
      </c>
      <c r="F179" s="229" t="s">
        <v>306</v>
      </c>
      <c r="G179" s="217"/>
      <c r="H179" s="230">
        <v>-79.08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140</v>
      </c>
      <c r="AU179" s="227" t="s">
        <v>78</v>
      </c>
      <c r="AV179" s="12" t="s">
        <v>78</v>
      </c>
      <c r="AW179" s="12" t="s">
        <v>32</v>
      </c>
      <c r="AX179" s="12" t="s">
        <v>68</v>
      </c>
      <c r="AY179" s="227" t="s">
        <v>132</v>
      </c>
    </row>
    <row r="180" spans="2:65" s="13" customFormat="1" ht="13.5">
      <c r="B180" s="231"/>
      <c r="C180" s="232"/>
      <c r="D180" s="218" t="s">
        <v>140</v>
      </c>
      <c r="E180" s="233" t="s">
        <v>20</v>
      </c>
      <c r="F180" s="234" t="s">
        <v>184</v>
      </c>
      <c r="G180" s="232"/>
      <c r="H180" s="235">
        <v>414.92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140</v>
      </c>
      <c r="AU180" s="241" t="s">
        <v>78</v>
      </c>
      <c r="AV180" s="13" t="s">
        <v>138</v>
      </c>
      <c r="AW180" s="13" t="s">
        <v>32</v>
      </c>
      <c r="AX180" s="13" t="s">
        <v>76</v>
      </c>
      <c r="AY180" s="241" t="s">
        <v>132</v>
      </c>
    </row>
    <row r="181" spans="2:65" s="1" customFormat="1" ht="22.5" customHeight="1">
      <c r="B181" s="41"/>
      <c r="C181" s="256" t="s">
        <v>307</v>
      </c>
      <c r="D181" s="256" t="s">
        <v>296</v>
      </c>
      <c r="E181" s="257" t="s">
        <v>308</v>
      </c>
      <c r="F181" s="258" t="s">
        <v>309</v>
      </c>
      <c r="G181" s="259" t="s">
        <v>284</v>
      </c>
      <c r="H181" s="260">
        <v>829.84</v>
      </c>
      <c r="I181" s="261"/>
      <c r="J181" s="260">
        <f>ROUND(I181*H181,2)</f>
        <v>0</v>
      </c>
      <c r="K181" s="258" t="s">
        <v>20</v>
      </c>
      <c r="L181" s="262"/>
      <c r="M181" s="263" t="s">
        <v>20</v>
      </c>
      <c r="N181" s="264" t="s">
        <v>39</v>
      </c>
      <c r="O181" s="42"/>
      <c r="P181" s="201">
        <f>O181*H181</f>
        <v>0</v>
      </c>
      <c r="Q181" s="201">
        <v>1</v>
      </c>
      <c r="R181" s="201">
        <f>Q181*H181</f>
        <v>829.84</v>
      </c>
      <c r="S181" s="201">
        <v>0</v>
      </c>
      <c r="T181" s="202">
        <f>S181*H181</f>
        <v>0</v>
      </c>
      <c r="AR181" s="24" t="s">
        <v>172</v>
      </c>
      <c r="AT181" s="24" t="s">
        <v>296</v>
      </c>
      <c r="AU181" s="24" t="s">
        <v>78</v>
      </c>
      <c r="AY181" s="24" t="s">
        <v>132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4" t="s">
        <v>76</v>
      </c>
      <c r="BK181" s="203">
        <f>ROUND(I181*H181,2)</f>
        <v>0</v>
      </c>
      <c r="BL181" s="24" t="s">
        <v>138</v>
      </c>
      <c r="BM181" s="24" t="s">
        <v>310</v>
      </c>
    </row>
    <row r="182" spans="2:65" s="12" customFormat="1" ht="13.5">
      <c r="B182" s="216"/>
      <c r="C182" s="217"/>
      <c r="D182" s="218" t="s">
        <v>140</v>
      </c>
      <c r="E182" s="219" t="s">
        <v>20</v>
      </c>
      <c r="F182" s="220" t="s">
        <v>311</v>
      </c>
      <c r="G182" s="217"/>
      <c r="H182" s="221">
        <v>829.84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78</v>
      </c>
      <c r="AV182" s="12" t="s">
        <v>78</v>
      </c>
      <c r="AW182" s="12" t="s">
        <v>32</v>
      </c>
      <c r="AX182" s="12" t="s">
        <v>76</v>
      </c>
      <c r="AY182" s="227" t="s">
        <v>132</v>
      </c>
    </row>
    <row r="183" spans="2:65" s="1" customFormat="1" ht="22.5" customHeight="1">
      <c r="B183" s="41"/>
      <c r="C183" s="193" t="s">
        <v>312</v>
      </c>
      <c r="D183" s="193" t="s">
        <v>134</v>
      </c>
      <c r="E183" s="194" t="s">
        <v>313</v>
      </c>
      <c r="F183" s="195" t="s">
        <v>314</v>
      </c>
      <c r="G183" s="196" t="s">
        <v>158</v>
      </c>
      <c r="H183" s="197">
        <v>13</v>
      </c>
      <c r="I183" s="198"/>
      <c r="J183" s="197">
        <f>ROUND(I183*H183,2)</f>
        <v>0</v>
      </c>
      <c r="K183" s="195" t="s">
        <v>20</v>
      </c>
      <c r="L183" s="61"/>
      <c r="M183" s="199" t="s">
        <v>20</v>
      </c>
      <c r="N183" s="200" t="s">
        <v>39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138</v>
      </c>
      <c r="AT183" s="24" t="s">
        <v>134</v>
      </c>
      <c r="AU183" s="24" t="s">
        <v>78</v>
      </c>
      <c r="AY183" s="24" t="s">
        <v>132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76</v>
      </c>
      <c r="BK183" s="203">
        <f>ROUND(I183*H183,2)</f>
        <v>0</v>
      </c>
      <c r="BL183" s="24" t="s">
        <v>138</v>
      </c>
      <c r="BM183" s="24" t="s">
        <v>315</v>
      </c>
    </row>
    <row r="184" spans="2:65" s="12" customFormat="1" ht="13.5">
      <c r="B184" s="216"/>
      <c r="C184" s="217"/>
      <c r="D184" s="218" t="s">
        <v>140</v>
      </c>
      <c r="E184" s="219" t="s">
        <v>20</v>
      </c>
      <c r="F184" s="220" t="s">
        <v>316</v>
      </c>
      <c r="G184" s="217"/>
      <c r="H184" s="221">
        <v>13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140</v>
      </c>
      <c r="AU184" s="227" t="s">
        <v>78</v>
      </c>
      <c r="AV184" s="12" t="s">
        <v>78</v>
      </c>
      <c r="AW184" s="12" t="s">
        <v>32</v>
      </c>
      <c r="AX184" s="12" t="s">
        <v>76</v>
      </c>
      <c r="AY184" s="227" t="s">
        <v>132</v>
      </c>
    </row>
    <row r="185" spans="2:65" s="1" customFormat="1" ht="22.5" customHeight="1">
      <c r="B185" s="41"/>
      <c r="C185" s="193" t="s">
        <v>317</v>
      </c>
      <c r="D185" s="193" t="s">
        <v>134</v>
      </c>
      <c r="E185" s="194" t="s">
        <v>318</v>
      </c>
      <c r="F185" s="195" t="s">
        <v>319</v>
      </c>
      <c r="G185" s="196" t="s">
        <v>158</v>
      </c>
      <c r="H185" s="197">
        <v>13</v>
      </c>
      <c r="I185" s="198"/>
      <c r="J185" s="197">
        <f>ROUND(I185*H185,2)</f>
        <v>0</v>
      </c>
      <c r="K185" s="195" t="s">
        <v>20</v>
      </c>
      <c r="L185" s="61"/>
      <c r="M185" s="199" t="s">
        <v>20</v>
      </c>
      <c r="N185" s="200" t="s">
        <v>39</v>
      </c>
      <c r="O185" s="42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24" t="s">
        <v>138</v>
      </c>
      <c r="AT185" s="24" t="s">
        <v>134</v>
      </c>
      <c r="AU185" s="24" t="s">
        <v>78</v>
      </c>
      <c r="AY185" s="24" t="s">
        <v>132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4" t="s">
        <v>76</v>
      </c>
      <c r="BK185" s="203">
        <f>ROUND(I185*H185,2)</f>
        <v>0</v>
      </c>
      <c r="BL185" s="24" t="s">
        <v>138</v>
      </c>
      <c r="BM185" s="24" t="s">
        <v>320</v>
      </c>
    </row>
    <row r="186" spans="2:65" s="12" customFormat="1" ht="13.5">
      <c r="B186" s="216"/>
      <c r="C186" s="217"/>
      <c r="D186" s="218" t="s">
        <v>140</v>
      </c>
      <c r="E186" s="219" t="s">
        <v>20</v>
      </c>
      <c r="F186" s="220" t="s">
        <v>202</v>
      </c>
      <c r="G186" s="217"/>
      <c r="H186" s="221">
        <v>13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140</v>
      </c>
      <c r="AU186" s="227" t="s">
        <v>78</v>
      </c>
      <c r="AV186" s="12" t="s">
        <v>78</v>
      </c>
      <c r="AW186" s="12" t="s">
        <v>32</v>
      </c>
      <c r="AX186" s="12" t="s">
        <v>76</v>
      </c>
      <c r="AY186" s="227" t="s">
        <v>132</v>
      </c>
    </row>
    <row r="187" spans="2:65" s="1" customFormat="1" ht="22.5" customHeight="1">
      <c r="B187" s="41"/>
      <c r="C187" s="256" t="s">
        <v>321</v>
      </c>
      <c r="D187" s="256" t="s">
        <v>296</v>
      </c>
      <c r="E187" s="257" t="s">
        <v>322</v>
      </c>
      <c r="F187" s="258" t="s">
        <v>323</v>
      </c>
      <c r="G187" s="259" t="s">
        <v>324</v>
      </c>
      <c r="H187" s="260">
        <v>0.33</v>
      </c>
      <c r="I187" s="261"/>
      <c r="J187" s="260">
        <f>ROUND(I187*H187,2)</f>
        <v>0</v>
      </c>
      <c r="K187" s="258" t="s">
        <v>20</v>
      </c>
      <c r="L187" s="262"/>
      <c r="M187" s="263" t="s">
        <v>20</v>
      </c>
      <c r="N187" s="264" t="s">
        <v>39</v>
      </c>
      <c r="O187" s="42"/>
      <c r="P187" s="201">
        <f>O187*H187</f>
        <v>0</v>
      </c>
      <c r="Q187" s="201">
        <v>1E-3</v>
      </c>
      <c r="R187" s="201">
        <f>Q187*H187</f>
        <v>3.3E-4</v>
      </c>
      <c r="S187" s="201">
        <v>0</v>
      </c>
      <c r="T187" s="202">
        <f>S187*H187</f>
        <v>0</v>
      </c>
      <c r="AR187" s="24" t="s">
        <v>172</v>
      </c>
      <c r="AT187" s="24" t="s">
        <v>296</v>
      </c>
      <c r="AU187" s="24" t="s">
        <v>78</v>
      </c>
      <c r="AY187" s="24" t="s">
        <v>132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76</v>
      </c>
      <c r="BK187" s="203">
        <f>ROUND(I187*H187,2)</f>
        <v>0</v>
      </c>
      <c r="BL187" s="24" t="s">
        <v>138</v>
      </c>
      <c r="BM187" s="24" t="s">
        <v>325</v>
      </c>
    </row>
    <row r="188" spans="2:65" s="12" customFormat="1" ht="13.5">
      <c r="B188" s="216"/>
      <c r="C188" s="217"/>
      <c r="D188" s="206" t="s">
        <v>140</v>
      </c>
      <c r="E188" s="228" t="s">
        <v>20</v>
      </c>
      <c r="F188" s="229" t="s">
        <v>326</v>
      </c>
      <c r="G188" s="217"/>
      <c r="H188" s="230">
        <v>0.33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78</v>
      </c>
      <c r="AV188" s="12" t="s">
        <v>78</v>
      </c>
      <c r="AW188" s="12" t="s">
        <v>32</v>
      </c>
      <c r="AX188" s="12" t="s">
        <v>76</v>
      </c>
      <c r="AY188" s="227" t="s">
        <v>132</v>
      </c>
    </row>
    <row r="189" spans="2:65" s="10" customFormat="1" ht="29.85" customHeight="1">
      <c r="B189" s="176"/>
      <c r="C189" s="177"/>
      <c r="D189" s="190" t="s">
        <v>67</v>
      </c>
      <c r="E189" s="191" t="s">
        <v>148</v>
      </c>
      <c r="F189" s="191" t="s">
        <v>327</v>
      </c>
      <c r="G189" s="177"/>
      <c r="H189" s="177"/>
      <c r="I189" s="180"/>
      <c r="J189" s="192">
        <f>BK189</f>
        <v>0</v>
      </c>
      <c r="K189" s="177"/>
      <c r="L189" s="182"/>
      <c r="M189" s="183"/>
      <c r="N189" s="184"/>
      <c r="O189" s="184"/>
      <c r="P189" s="185">
        <f>SUM(P190:P191)</f>
        <v>0</v>
      </c>
      <c r="Q189" s="184"/>
      <c r="R189" s="185">
        <f>SUM(R190:R191)</f>
        <v>0</v>
      </c>
      <c r="S189" s="184"/>
      <c r="T189" s="186">
        <f>SUM(T190:T191)</f>
        <v>0</v>
      </c>
      <c r="AR189" s="187" t="s">
        <v>76</v>
      </c>
      <c r="AT189" s="188" t="s">
        <v>67</v>
      </c>
      <c r="AU189" s="188" t="s">
        <v>76</v>
      </c>
      <c r="AY189" s="187" t="s">
        <v>132</v>
      </c>
      <c r="BK189" s="189">
        <f>SUM(BK190:BK191)</f>
        <v>0</v>
      </c>
    </row>
    <row r="190" spans="2:65" s="1" customFormat="1" ht="22.5" customHeight="1">
      <c r="B190" s="41"/>
      <c r="C190" s="193" t="s">
        <v>328</v>
      </c>
      <c r="D190" s="193" t="s">
        <v>134</v>
      </c>
      <c r="E190" s="194" t="s">
        <v>329</v>
      </c>
      <c r="F190" s="195" t="s">
        <v>330</v>
      </c>
      <c r="G190" s="196" t="s">
        <v>137</v>
      </c>
      <c r="H190" s="197">
        <v>491</v>
      </c>
      <c r="I190" s="198"/>
      <c r="J190" s="197">
        <f>ROUND(I190*H190,2)</f>
        <v>0</v>
      </c>
      <c r="K190" s="195" t="s">
        <v>188</v>
      </c>
      <c r="L190" s="61"/>
      <c r="M190" s="199" t="s">
        <v>20</v>
      </c>
      <c r="N190" s="200" t="s">
        <v>39</v>
      </c>
      <c r="O190" s="4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4" t="s">
        <v>138</v>
      </c>
      <c r="AT190" s="24" t="s">
        <v>134</v>
      </c>
      <c r="AU190" s="24" t="s">
        <v>78</v>
      </c>
      <c r="AY190" s="24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76</v>
      </c>
      <c r="BK190" s="203">
        <f>ROUND(I190*H190,2)</f>
        <v>0</v>
      </c>
      <c r="BL190" s="24" t="s">
        <v>138</v>
      </c>
      <c r="BM190" s="24" t="s">
        <v>331</v>
      </c>
    </row>
    <row r="191" spans="2:65" s="12" customFormat="1" ht="13.5">
      <c r="B191" s="216"/>
      <c r="C191" s="217"/>
      <c r="D191" s="206" t="s">
        <v>140</v>
      </c>
      <c r="E191" s="228" t="s">
        <v>20</v>
      </c>
      <c r="F191" s="229" t="s">
        <v>332</v>
      </c>
      <c r="G191" s="217"/>
      <c r="H191" s="230">
        <v>491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78</v>
      </c>
      <c r="AV191" s="12" t="s">
        <v>78</v>
      </c>
      <c r="AW191" s="12" t="s">
        <v>32</v>
      </c>
      <c r="AX191" s="12" t="s">
        <v>76</v>
      </c>
      <c r="AY191" s="227" t="s">
        <v>132</v>
      </c>
    </row>
    <row r="192" spans="2:65" s="10" customFormat="1" ht="29.85" customHeight="1">
      <c r="B192" s="176"/>
      <c r="C192" s="177"/>
      <c r="D192" s="190" t="s">
        <v>67</v>
      </c>
      <c r="E192" s="191" t="s">
        <v>138</v>
      </c>
      <c r="F192" s="191" t="s">
        <v>333</v>
      </c>
      <c r="G192" s="177"/>
      <c r="H192" s="177"/>
      <c r="I192" s="180"/>
      <c r="J192" s="192">
        <f>BK192</f>
        <v>0</v>
      </c>
      <c r="K192" s="177"/>
      <c r="L192" s="182"/>
      <c r="M192" s="183"/>
      <c r="N192" s="184"/>
      <c r="O192" s="184"/>
      <c r="P192" s="185">
        <f>SUM(P193:P199)</f>
        <v>0</v>
      </c>
      <c r="Q192" s="184"/>
      <c r="R192" s="185">
        <f>SUM(R193:R199)</f>
        <v>0</v>
      </c>
      <c r="S192" s="184"/>
      <c r="T192" s="186">
        <f>SUM(T193:T199)</f>
        <v>0</v>
      </c>
      <c r="AR192" s="187" t="s">
        <v>76</v>
      </c>
      <c r="AT192" s="188" t="s">
        <v>67</v>
      </c>
      <c r="AU192" s="188" t="s">
        <v>76</v>
      </c>
      <c r="AY192" s="187" t="s">
        <v>132</v>
      </c>
      <c r="BK192" s="189">
        <f>SUM(BK193:BK199)</f>
        <v>0</v>
      </c>
    </row>
    <row r="193" spans="2:65" s="1" customFormat="1" ht="22.5" customHeight="1">
      <c r="B193" s="41"/>
      <c r="C193" s="193" t="s">
        <v>334</v>
      </c>
      <c r="D193" s="193" t="s">
        <v>134</v>
      </c>
      <c r="E193" s="194" t="s">
        <v>335</v>
      </c>
      <c r="F193" s="195" t="s">
        <v>336</v>
      </c>
      <c r="G193" s="196" t="s">
        <v>214</v>
      </c>
      <c r="H193" s="197">
        <v>123.41</v>
      </c>
      <c r="I193" s="198"/>
      <c r="J193" s="197">
        <f>ROUND(I193*H193,2)</f>
        <v>0</v>
      </c>
      <c r="K193" s="195" t="s">
        <v>20</v>
      </c>
      <c r="L193" s="61"/>
      <c r="M193" s="199" t="s">
        <v>20</v>
      </c>
      <c r="N193" s="200" t="s">
        <v>39</v>
      </c>
      <c r="O193" s="42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24" t="s">
        <v>138</v>
      </c>
      <c r="AT193" s="24" t="s">
        <v>134</v>
      </c>
      <c r="AU193" s="24" t="s">
        <v>78</v>
      </c>
      <c r="AY193" s="24" t="s">
        <v>132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4" t="s">
        <v>76</v>
      </c>
      <c r="BK193" s="203">
        <f>ROUND(I193*H193,2)</f>
        <v>0</v>
      </c>
      <c r="BL193" s="24" t="s">
        <v>138</v>
      </c>
      <c r="BM193" s="24" t="s">
        <v>337</v>
      </c>
    </row>
    <row r="194" spans="2:65" s="12" customFormat="1" ht="13.5">
      <c r="B194" s="216"/>
      <c r="C194" s="217"/>
      <c r="D194" s="206" t="s">
        <v>140</v>
      </c>
      <c r="E194" s="228" t="s">
        <v>20</v>
      </c>
      <c r="F194" s="229" t="s">
        <v>338</v>
      </c>
      <c r="G194" s="217"/>
      <c r="H194" s="230">
        <v>113.68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140</v>
      </c>
      <c r="AU194" s="227" t="s">
        <v>78</v>
      </c>
      <c r="AV194" s="12" t="s">
        <v>78</v>
      </c>
      <c r="AW194" s="12" t="s">
        <v>32</v>
      </c>
      <c r="AX194" s="12" t="s">
        <v>68</v>
      </c>
      <c r="AY194" s="227" t="s">
        <v>132</v>
      </c>
    </row>
    <row r="195" spans="2:65" s="12" customFormat="1" ht="13.5">
      <c r="B195" s="216"/>
      <c r="C195" s="217"/>
      <c r="D195" s="206" t="s">
        <v>140</v>
      </c>
      <c r="E195" s="228" t="s">
        <v>20</v>
      </c>
      <c r="F195" s="229" t="s">
        <v>339</v>
      </c>
      <c r="G195" s="217"/>
      <c r="H195" s="230">
        <v>9.73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2" t="s">
        <v>78</v>
      </c>
      <c r="AW195" s="12" t="s">
        <v>32</v>
      </c>
      <c r="AX195" s="12" t="s">
        <v>68</v>
      </c>
      <c r="AY195" s="227" t="s">
        <v>132</v>
      </c>
    </row>
    <row r="196" spans="2:65" s="13" customFormat="1" ht="13.5">
      <c r="B196" s="231"/>
      <c r="C196" s="232"/>
      <c r="D196" s="218" t="s">
        <v>140</v>
      </c>
      <c r="E196" s="233" t="s">
        <v>20</v>
      </c>
      <c r="F196" s="234" t="s">
        <v>184</v>
      </c>
      <c r="G196" s="232"/>
      <c r="H196" s="235">
        <v>123.41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140</v>
      </c>
      <c r="AU196" s="241" t="s">
        <v>78</v>
      </c>
      <c r="AV196" s="13" t="s">
        <v>138</v>
      </c>
      <c r="AW196" s="13" t="s">
        <v>32</v>
      </c>
      <c r="AX196" s="13" t="s">
        <v>76</v>
      </c>
      <c r="AY196" s="241" t="s">
        <v>132</v>
      </c>
    </row>
    <row r="197" spans="2:65" s="1" customFormat="1" ht="22.5" customHeight="1">
      <c r="B197" s="41"/>
      <c r="C197" s="193" t="s">
        <v>340</v>
      </c>
      <c r="D197" s="193" t="s">
        <v>134</v>
      </c>
      <c r="E197" s="194" t="s">
        <v>341</v>
      </c>
      <c r="F197" s="195" t="s">
        <v>342</v>
      </c>
      <c r="G197" s="196" t="s">
        <v>214</v>
      </c>
      <c r="H197" s="197">
        <v>200.83</v>
      </c>
      <c r="I197" s="198"/>
      <c r="J197" s="197">
        <f>ROUND(I197*H197,2)</f>
        <v>0</v>
      </c>
      <c r="K197" s="195" t="s">
        <v>20</v>
      </c>
      <c r="L197" s="61"/>
      <c r="M197" s="199" t="s">
        <v>20</v>
      </c>
      <c r="N197" s="200" t="s">
        <v>39</v>
      </c>
      <c r="O197" s="42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24" t="s">
        <v>138</v>
      </c>
      <c r="AT197" s="24" t="s">
        <v>134</v>
      </c>
      <c r="AU197" s="24" t="s">
        <v>78</v>
      </c>
      <c r="AY197" s="24" t="s">
        <v>132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76</v>
      </c>
      <c r="BK197" s="203">
        <f>ROUND(I197*H197,2)</f>
        <v>0</v>
      </c>
      <c r="BL197" s="24" t="s">
        <v>138</v>
      </c>
      <c r="BM197" s="24" t="s">
        <v>343</v>
      </c>
    </row>
    <row r="198" spans="2:65" s="11" customFormat="1" ht="13.5">
      <c r="B198" s="204"/>
      <c r="C198" s="205"/>
      <c r="D198" s="206" t="s">
        <v>140</v>
      </c>
      <c r="E198" s="207" t="s">
        <v>20</v>
      </c>
      <c r="F198" s="208" t="s">
        <v>344</v>
      </c>
      <c r="G198" s="205"/>
      <c r="H198" s="209" t="s">
        <v>20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140</v>
      </c>
      <c r="AU198" s="215" t="s">
        <v>78</v>
      </c>
      <c r="AV198" s="11" t="s">
        <v>76</v>
      </c>
      <c r="AW198" s="11" t="s">
        <v>32</v>
      </c>
      <c r="AX198" s="11" t="s">
        <v>68</v>
      </c>
      <c r="AY198" s="215" t="s">
        <v>132</v>
      </c>
    </row>
    <row r="199" spans="2:65" s="12" customFormat="1" ht="13.5">
      <c r="B199" s="216"/>
      <c r="C199" s="217"/>
      <c r="D199" s="206" t="s">
        <v>140</v>
      </c>
      <c r="E199" s="228" t="s">
        <v>20</v>
      </c>
      <c r="F199" s="229" t="s">
        <v>345</v>
      </c>
      <c r="G199" s="217"/>
      <c r="H199" s="230">
        <v>200.83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78</v>
      </c>
      <c r="AV199" s="12" t="s">
        <v>78</v>
      </c>
      <c r="AW199" s="12" t="s">
        <v>32</v>
      </c>
      <c r="AX199" s="12" t="s">
        <v>76</v>
      </c>
      <c r="AY199" s="227" t="s">
        <v>132</v>
      </c>
    </row>
    <row r="200" spans="2:65" s="10" customFormat="1" ht="29.85" customHeight="1">
      <c r="B200" s="176"/>
      <c r="C200" s="177"/>
      <c r="D200" s="190" t="s">
        <v>67</v>
      </c>
      <c r="E200" s="191" t="s">
        <v>155</v>
      </c>
      <c r="F200" s="191" t="s">
        <v>346</v>
      </c>
      <c r="G200" s="177"/>
      <c r="H200" s="177"/>
      <c r="I200" s="180"/>
      <c r="J200" s="192">
        <f>BK200</f>
        <v>0</v>
      </c>
      <c r="K200" s="177"/>
      <c r="L200" s="182"/>
      <c r="M200" s="183"/>
      <c r="N200" s="184"/>
      <c r="O200" s="184"/>
      <c r="P200" s="185">
        <f>SUM(P201:P202)</f>
        <v>0</v>
      </c>
      <c r="Q200" s="184"/>
      <c r="R200" s="185">
        <f>SUM(R201:R202)</f>
        <v>0</v>
      </c>
      <c r="S200" s="184"/>
      <c r="T200" s="186">
        <f>SUM(T201:T202)</f>
        <v>0</v>
      </c>
      <c r="AR200" s="187" t="s">
        <v>76</v>
      </c>
      <c r="AT200" s="188" t="s">
        <v>67</v>
      </c>
      <c r="AU200" s="188" t="s">
        <v>76</v>
      </c>
      <c r="AY200" s="187" t="s">
        <v>132</v>
      </c>
      <c r="BK200" s="189">
        <f>SUM(BK201:BK202)</f>
        <v>0</v>
      </c>
    </row>
    <row r="201" spans="2:65" s="1" customFormat="1" ht="22.5" customHeight="1">
      <c r="B201" s="41"/>
      <c r="C201" s="193" t="s">
        <v>347</v>
      </c>
      <c r="D201" s="193" t="s">
        <v>134</v>
      </c>
      <c r="E201" s="194" t="s">
        <v>348</v>
      </c>
      <c r="F201" s="195" t="s">
        <v>349</v>
      </c>
      <c r="G201" s="196" t="s">
        <v>158</v>
      </c>
      <c r="H201" s="197">
        <v>1540.8</v>
      </c>
      <c r="I201" s="198"/>
      <c r="J201" s="197">
        <f>ROUND(I201*H201,2)</f>
        <v>0</v>
      </c>
      <c r="K201" s="195" t="s">
        <v>159</v>
      </c>
      <c r="L201" s="61"/>
      <c r="M201" s="199" t="s">
        <v>20</v>
      </c>
      <c r="N201" s="200" t="s">
        <v>39</v>
      </c>
      <c r="O201" s="4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4" t="s">
        <v>138</v>
      </c>
      <c r="AT201" s="24" t="s">
        <v>134</v>
      </c>
      <c r="AU201" s="24" t="s">
        <v>78</v>
      </c>
      <c r="AY201" s="24" t="s">
        <v>132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76</v>
      </c>
      <c r="BK201" s="203">
        <f>ROUND(I201*H201,2)</f>
        <v>0</v>
      </c>
      <c r="BL201" s="24" t="s">
        <v>138</v>
      </c>
      <c r="BM201" s="24" t="s">
        <v>350</v>
      </c>
    </row>
    <row r="202" spans="2:65" s="12" customFormat="1" ht="13.5">
      <c r="B202" s="216"/>
      <c r="C202" s="217"/>
      <c r="D202" s="206" t="s">
        <v>140</v>
      </c>
      <c r="E202" s="228" t="s">
        <v>20</v>
      </c>
      <c r="F202" s="229" t="s">
        <v>351</v>
      </c>
      <c r="G202" s="217"/>
      <c r="H202" s="230">
        <v>1540.8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140</v>
      </c>
      <c r="AU202" s="227" t="s">
        <v>78</v>
      </c>
      <c r="AV202" s="12" t="s">
        <v>78</v>
      </c>
      <c r="AW202" s="12" t="s">
        <v>32</v>
      </c>
      <c r="AX202" s="12" t="s">
        <v>76</v>
      </c>
      <c r="AY202" s="227" t="s">
        <v>132</v>
      </c>
    </row>
    <row r="203" spans="2:65" s="10" customFormat="1" ht="29.85" customHeight="1">
      <c r="B203" s="176"/>
      <c r="C203" s="177"/>
      <c r="D203" s="190" t="s">
        <v>67</v>
      </c>
      <c r="E203" s="191" t="s">
        <v>172</v>
      </c>
      <c r="F203" s="191" t="s">
        <v>352</v>
      </c>
      <c r="G203" s="177"/>
      <c r="H203" s="177"/>
      <c r="I203" s="180"/>
      <c r="J203" s="192">
        <f>BK203</f>
        <v>0</v>
      </c>
      <c r="K203" s="177"/>
      <c r="L203" s="182"/>
      <c r="M203" s="183"/>
      <c r="N203" s="184"/>
      <c r="O203" s="184"/>
      <c r="P203" s="185">
        <f>SUM(P204:P286)</f>
        <v>0</v>
      </c>
      <c r="Q203" s="184"/>
      <c r="R203" s="185">
        <f>SUM(R204:R286)</f>
        <v>171.05258499999994</v>
      </c>
      <c r="S203" s="184"/>
      <c r="T203" s="186">
        <f>SUM(T204:T286)</f>
        <v>0</v>
      </c>
      <c r="AR203" s="187" t="s">
        <v>76</v>
      </c>
      <c r="AT203" s="188" t="s">
        <v>67</v>
      </c>
      <c r="AU203" s="188" t="s">
        <v>76</v>
      </c>
      <c r="AY203" s="187" t="s">
        <v>132</v>
      </c>
      <c r="BK203" s="189">
        <f>SUM(BK204:BK286)</f>
        <v>0</v>
      </c>
    </row>
    <row r="204" spans="2:65" s="1" customFormat="1" ht="31.5" customHeight="1">
      <c r="B204" s="41"/>
      <c r="C204" s="193" t="s">
        <v>353</v>
      </c>
      <c r="D204" s="193" t="s">
        <v>134</v>
      </c>
      <c r="E204" s="194" t="s">
        <v>354</v>
      </c>
      <c r="F204" s="195" t="s">
        <v>355</v>
      </c>
      <c r="G204" s="196" t="s">
        <v>137</v>
      </c>
      <c r="H204" s="197">
        <v>27</v>
      </c>
      <c r="I204" s="198"/>
      <c r="J204" s="197">
        <f>ROUND(I204*H204,2)</f>
        <v>0</v>
      </c>
      <c r="K204" s="195" t="s">
        <v>20</v>
      </c>
      <c r="L204" s="61"/>
      <c r="M204" s="199" t="s">
        <v>20</v>
      </c>
      <c r="N204" s="200" t="s">
        <v>39</v>
      </c>
      <c r="O204" s="42"/>
      <c r="P204" s="201">
        <f>O204*H204</f>
        <v>0</v>
      </c>
      <c r="Q204" s="201">
        <v>8.0000000000000007E-5</v>
      </c>
      <c r="R204" s="201">
        <f>Q204*H204</f>
        <v>2.16E-3</v>
      </c>
      <c r="S204" s="201">
        <v>0</v>
      </c>
      <c r="T204" s="202">
        <f>S204*H204</f>
        <v>0</v>
      </c>
      <c r="AR204" s="24" t="s">
        <v>138</v>
      </c>
      <c r="AT204" s="24" t="s">
        <v>134</v>
      </c>
      <c r="AU204" s="24" t="s">
        <v>78</v>
      </c>
      <c r="AY204" s="24" t="s">
        <v>132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76</v>
      </c>
      <c r="BK204" s="203">
        <f>ROUND(I204*H204,2)</f>
        <v>0</v>
      </c>
      <c r="BL204" s="24" t="s">
        <v>138</v>
      </c>
      <c r="BM204" s="24" t="s">
        <v>356</v>
      </c>
    </row>
    <row r="205" spans="2:65" s="11" customFormat="1" ht="13.5">
      <c r="B205" s="204"/>
      <c r="C205" s="205"/>
      <c r="D205" s="206" t="s">
        <v>140</v>
      </c>
      <c r="E205" s="207" t="s">
        <v>20</v>
      </c>
      <c r="F205" s="208" t="s">
        <v>357</v>
      </c>
      <c r="G205" s="205"/>
      <c r="H205" s="209" t="s">
        <v>20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140</v>
      </c>
      <c r="AU205" s="215" t="s">
        <v>78</v>
      </c>
      <c r="AV205" s="11" t="s">
        <v>76</v>
      </c>
      <c r="AW205" s="11" t="s">
        <v>32</v>
      </c>
      <c r="AX205" s="11" t="s">
        <v>68</v>
      </c>
      <c r="AY205" s="215" t="s">
        <v>132</v>
      </c>
    </row>
    <row r="206" spans="2:65" s="12" customFormat="1" ht="13.5">
      <c r="B206" s="216"/>
      <c r="C206" s="217"/>
      <c r="D206" s="218" t="s">
        <v>140</v>
      </c>
      <c r="E206" s="219" t="s">
        <v>20</v>
      </c>
      <c r="F206" s="220" t="s">
        <v>301</v>
      </c>
      <c r="G206" s="217"/>
      <c r="H206" s="221">
        <v>27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140</v>
      </c>
      <c r="AU206" s="227" t="s">
        <v>78</v>
      </c>
      <c r="AV206" s="12" t="s">
        <v>78</v>
      </c>
      <c r="AW206" s="12" t="s">
        <v>32</v>
      </c>
      <c r="AX206" s="12" t="s">
        <v>76</v>
      </c>
      <c r="AY206" s="227" t="s">
        <v>132</v>
      </c>
    </row>
    <row r="207" spans="2:65" s="1" customFormat="1" ht="22.5" customHeight="1">
      <c r="B207" s="41"/>
      <c r="C207" s="256" t="s">
        <v>358</v>
      </c>
      <c r="D207" s="256" t="s">
        <v>296</v>
      </c>
      <c r="E207" s="257" t="s">
        <v>359</v>
      </c>
      <c r="F207" s="258" t="s">
        <v>360</v>
      </c>
      <c r="G207" s="259" t="s">
        <v>137</v>
      </c>
      <c r="H207" s="260">
        <v>27</v>
      </c>
      <c r="I207" s="261"/>
      <c r="J207" s="260">
        <f>ROUND(I207*H207,2)</f>
        <v>0</v>
      </c>
      <c r="K207" s="258" t="s">
        <v>20</v>
      </c>
      <c r="L207" s="262"/>
      <c r="M207" s="263" t="s">
        <v>20</v>
      </c>
      <c r="N207" s="264" t="s">
        <v>39</v>
      </c>
      <c r="O207" s="42"/>
      <c r="P207" s="201">
        <f>O207*H207</f>
        <v>0</v>
      </c>
      <c r="Q207" s="201">
        <v>7.1999999999999995E-2</v>
      </c>
      <c r="R207" s="201">
        <f>Q207*H207</f>
        <v>1.944</v>
      </c>
      <c r="S207" s="201">
        <v>0</v>
      </c>
      <c r="T207" s="202">
        <f>S207*H207</f>
        <v>0</v>
      </c>
      <c r="AR207" s="24" t="s">
        <v>172</v>
      </c>
      <c r="AT207" s="24" t="s">
        <v>296</v>
      </c>
      <c r="AU207" s="24" t="s">
        <v>78</v>
      </c>
      <c r="AY207" s="24" t="s">
        <v>132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76</v>
      </c>
      <c r="BK207" s="203">
        <f>ROUND(I207*H207,2)</f>
        <v>0</v>
      </c>
      <c r="BL207" s="24" t="s">
        <v>138</v>
      </c>
      <c r="BM207" s="24" t="s">
        <v>361</v>
      </c>
    </row>
    <row r="208" spans="2:65" s="12" customFormat="1" ht="13.5">
      <c r="B208" s="216"/>
      <c r="C208" s="217"/>
      <c r="D208" s="218" t="s">
        <v>140</v>
      </c>
      <c r="E208" s="219" t="s">
        <v>20</v>
      </c>
      <c r="F208" s="220" t="s">
        <v>301</v>
      </c>
      <c r="G208" s="217"/>
      <c r="H208" s="221">
        <v>27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140</v>
      </c>
      <c r="AU208" s="227" t="s">
        <v>78</v>
      </c>
      <c r="AV208" s="12" t="s">
        <v>78</v>
      </c>
      <c r="AW208" s="12" t="s">
        <v>32</v>
      </c>
      <c r="AX208" s="12" t="s">
        <v>76</v>
      </c>
      <c r="AY208" s="227" t="s">
        <v>132</v>
      </c>
    </row>
    <row r="209" spans="2:65" s="1" customFormat="1" ht="31.5" customHeight="1">
      <c r="B209" s="41"/>
      <c r="C209" s="193" t="s">
        <v>362</v>
      </c>
      <c r="D209" s="193" t="s">
        <v>134</v>
      </c>
      <c r="E209" s="194" t="s">
        <v>363</v>
      </c>
      <c r="F209" s="195" t="s">
        <v>364</v>
      </c>
      <c r="G209" s="196" t="s">
        <v>137</v>
      </c>
      <c r="H209" s="197">
        <v>196.5</v>
      </c>
      <c r="I209" s="198"/>
      <c r="J209" s="197">
        <f>ROUND(I209*H209,2)</f>
        <v>0</v>
      </c>
      <c r="K209" s="195" t="s">
        <v>20</v>
      </c>
      <c r="L209" s="61"/>
      <c r="M209" s="199" t="s">
        <v>20</v>
      </c>
      <c r="N209" s="200" t="s">
        <v>39</v>
      </c>
      <c r="O209" s="42"/>
      <c r="P209" s="201">
        <f>O209*H209</f>
        <v>0</v>
      </c>
      <c r="Q209" s="201">
        <v>1.1E-4</v>
      </c>
      <c r="R209" s="201">
        <f>Q209*H209</f>
        <v>2.1615000000000002E-2</v>
      </c>
      <c r="S209" s="201">
        <v>0</v>
      </c>
      <c r="T209" s="202">
        <f>S209*H209</f>
        <v>0</v>
      </c>
      <c r="AR209" s="24" t="s">
        <v>138</v>
      </c>
      <c r="AT209" s="24" t="s">
        <v>134</v>
      </c>
      <c r="AU209" s="24" t="s">
        <v>78</v>
      </c>
      <c r="AY209" s="24" t="s">
        <v>132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76</v>
      </c>
      <c r="BK209" s="203">
        <f>ROUND(I209*H209,2)</f>
        <v>0</v>
      </c>
      <c r="BL209" s="24" t="s">
        <v>138</v>
      </c>
      <c r="BM209" s="24" t="s">
        <v>365</v>
      </c>
    </row>
    <row r="210" spans="2:65" s="11" customFormat="1" ht="13.5">
      <c r="B210" s="204"/>
      <c r="C210" s="205"/>
      <c r="D210" s="206" t="s">
        <v>140</v>
      </c>
      <c r="E210" s="207" t="s">
        <v>20</v>
      </c>
      <c r="F210" s="208" t="s">
        <v>366</v>
      </c>
      <c r="G210" s="205"/>
      <c r="H210" s="209" t="s">
        <v>20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140</v>
      </c>
      <c r="AU210" s="215" t="s">
        <v>78</v>
      </c>
      <c r="AV210" s="11" t="s">
        <v>76</v>
      </c>
      <c r="AW210" s="11" t="s">
        <v>32</v>
      </c>
      <c r="AX210" s="11" t="s">
        <v>68</v>
      </c>
      <c r="AY210" s="215" t="s">
        <v>132</v>
      </c>
    </row>
    <row r="211" spans="2:65" s="12" customFormat="1" ht="13.5">
      <c r="B211" s="216"/>
      <c r="C211" s="217"/>
      <c r="D211" s="218" t="s">
        <v>140</v>
      </c>
      <c r="E211" s="219" t="s">
        <v>20</v>
      </c>
      <c r="F211" s="220" t="s">
        <v>367</v>
      </c>
      <c r="G211" s="217"/>
      <c r="H211" s="221">
        <v>196.5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140</v>
      </c>
      <c r="AU211" s="227" t="s">
        <v>78</v>
      </c>
      <c r="AV211" s="12" t="s">
        <v>78</v>
      </c>
      <c r="AW211" s="12" t="s">
        <v>32</v>
      </c>
      <c r="AX211" s="12" t="s">
        <v>76</v>
      </c>
      <c r="AY211" s="227" t="s">
        <v>132</v>
      </c>
    </row>
    <row r="212" spans="2:65" s="1" customFormat="1" ht="22.5" customHeight="1">
      <c r="B212" s="41"/>
      <c r="C212" s="256" t="s">
        <v>368</v>
      </c>
      <c r="D212" s="256" t="s">
        <v>296</v>
      </c>
      <c r="E212" s="257" t="s">
        <v>369</v>
      </c>
      <c r="F212" s="258" t="s">
        <v>370</v>
      </c>
      <c r="G212" s="259" t="s">
        <v>137</v>
      </c>
      <c r="H212" s="260">
        <v>196.5</v>
      </c>
      <c r="I212" s="261"/>
      <c r="J212" s="260">
        <f>ROUND(I212*H212,2)</f>
        <v>0</v>
      </c>
      <c r="K212" s="258" t="s">
        <v>20</v>
      </c>
      <c r="L212" s="262"/>
      <c r="M212" s="263" t="s">
        <v>20</v>
      </c>
      <c r="N212" s="264" t="s">
        <v>39</v>
      </c>
      <c r="O212" s="42"/>
      <c r="P212" s="201">
        <f>O212*H212</f>
        <v>0</v>
      </c>
      <c r="Q212" s="201">
        <v>0.13600000000000001</v>
      </c>
      <c r="R212" s="201">
        <f>Q212*H212</f>
        <v>26.724</v>
      </c>
      <c r="S212" s="201">
        <v>0</v>
      </c>
      <c r="T212" s="202">
        <f>S212*H212</f>
        <v>0</v>
      </c>
      <c r="AR212" s="24" t="s">
        <v>172</v>
      </c>
      <c r="AT212" s="24" t="s">
        <v>296</v>
      </c>
      <c r="AU212" s="24" t="s">
        <v>78</v>
      </c>
      <c r="AY212" s="24" t="s">
        <v>132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76</v>
      </c>
      <c r="BK212" s="203">
        <f>ROUND(I212*H212,2)</f>
        <v>0</v>
      </c>
      <c r="BL212" s="24" t="s">
        <v>138</v>
      </c>
      <c r="BM212" s="24" t="s">
        <v>371</v>
      </c>
    </row>
    <row r="213" spans="2:65" s="12" customFormat="1" ht="13.5">
      <c r="B213" s="216"/>
      <c r="C213" s="217"/>
      <c r="D213" s="218" t="s">
        <v>140</v>
      </c>
      <c r="E213" s="219" t="s">
        <v>20</v>
      </c>
      <c r="F213" s="220" t="s">
        <v>367</v>
      </c>
      <c r="G213" s="217"/>
      <c r="H213" s="221">
        <v>196.5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140</v>
      </c>
      <c r="AU213" s="227" t="s">
        <v>78</v>
      </c>
      <c r="AV213" s="12" t="s">
        <v>78</v>
      </c>
      <c r="AW213" s="12" t="s">
        <v>32</v>
      </c>
      <c r="AX213" s="12" t="s">
        <v>76</v>
      </c>
      <c r="AY213" s="227" t="s">
        <v>132</v>
      </c>
    </row>
    <row r="214" spans="2:65" s="1" customFormat="1" ht="31.5" customHeight="1">
      <c r="B214" s="41"/>
      <c r="C214" s="193" t="s">
        <v>372</v>
      </c>
      <c r="D214" s="193" t="s">
        <v>134</v>
      </c>
      <c r="E214" s="194" t="s">
        <v>373</v>
      </c>
      <c r="F214" s="195" t="s">
        <v>374</v>
      </c>
      <c r="G214" s="196" t="s">
        <v>137</v>
      </c>
      <c r="H214" s="197">
        <v>267.5</v>
      </c>
      <c r="I214" s="198"/>
      <c r="J214" s="197">
        <f>ROUND(I214*H214,2)</f>
        <v>0</v>
      </c>
      <c r="K214" s="195" t="s">
        <v>159</v>
      </c>
      <c r="L214" s="61"/>
      <c r="M214" s="199" t="s">
        <v>20</v>
      </c>
      <c r="N214" s="200" t="s">
        <v>39</v>
      </c>
      <c r="O214" s="42"/>
      <c r="P214" s="201">
        <f>O214*H214</f>
        <v>0</v>
      </c>
      <c r="Q214" s="201">
        <v>1.3999999999999999E-4</v>
      </c>
      <c r="R214" s="201">
        <f>Q214*H214</f>
        <v>3.7449999999999997E-2</v>
      </c>
      <c r="S214" s="201">
        <v>0</v>
      </c>
      <c r="T214" s="202">
        <f>S214*H214</f>
        <v>0</v>
      </c>
      <c r="AR214" s="24" t="s">
        <v>138</v>
      </c>
      <c r="AT214" s="24" t="s">
        <v>134</v>
      </c>
      <c r="AU214" s="24" t="s">
        <v>78</v>
      </c>
      <c r="AY214" s="24" t="s">
        <v>132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76</v>
      </c>
      <c r="BK214" s="203">
        <f>ROUND(I214*H214,2)</f>
        <v>0</v>
      </c>
      <c r="BL214" s="24" t="s">
        <v>138</v>
      </c>
      <c r="BM214" s="24" t="s">
        <v>375</v>
      </c>
    </row>
    <row r="215" spans="2:65" s="11" customFormat="1" ht="13.5">
      <c r="B215" s="204"/>
      <c r="C215" s="205"/>
      <c r="D215" s="206" t="s">
        <v>140</v>
      </c>
      <c r="E215" s="207" t="s">
        <v>20</v>
      </c>
      <c r="F215" s="208" t="s">
        <v>376</v>
      </c>
      <c r="G215" s="205"/>
      <c r="H215" s="209" t="s">
        <v>20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140</v>
      </c>
      <c r="AU215" s="215" t="s">
        <v>78</v>
      </c>
      <c r="AV215" s="11" t="s">
        <v>76</v>
      </c>
      <c r="AW215" s="11" t="s">
        <v>32</v>
      </c>
      <c r="AX215" s="11" t="s">
        <v>68</v>
      </c>
      <c r="AY215" s="215" t="s">
        <v>132</v>
      </c>
    </row>
    <row r="216" spans="2:65" s="12" customFormat="1" ht="13.5">
      <c r="B216" s="216"/>
      <c r="C216" s="217"/>
      <c r="D216" s="218" t="s">
        <v>140</v>
      </c>
      <c r="E216" s="219" t="s">
        <v>20</v>
      </c>
      <c r="F216" s="220" t="s">
        <v>377</v>
      </c>
      <c r="G216" s="217"/>
      <c r="H216" s="221">
        <v>267.5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140</v>
      </c>
      <c r="AU216" s="227" t="s">
        <v>78</v>
      </c>
      <c r="AV216" s="12" t="s">
        <v>78</v>
      </c>
      <c r="AW216" s="12" t="s">
        <v>32</v>
      </c>
      <c r="AX216" s="12" t="s">
        <v>76</v>
      </c>
      <c r="AY216" s="227" t="s">
        <v>132</v>
      </c>
    </row>
    <row r="217" spans="2:65" s="1" customFormat="1" ht="22.5" customHeight="1">
      <c r="B217" s="41"/>
      <c r="C217" s="256" t="s">
        <v>378</v>
      </c>
      <c r="D217" s="256" t="s">
        <v>296</v>
      </c>
      <c r="E217" s="257" t="s">
        <v>379</v>
      </c>
      <c r="F217" s="258" t="s">
        <v>380</v>
      </c>
      <c r="G217" s="259" t="s">
        <v>137</v>
      </c>
      <c r="H217" s="260">
        <v>267.5</v>
      </c>
      <c r="I217" s="261"/>
      <c r="J217" s="260">
        <f>ROUND(I217*H217,2)</f>
        <v>0</v>
      </c>
      <c r="K217" s="258" t="s">
        <v>159</v>
      </c>
      <c r="L217" s="262"/>
      <c r="M217" s="263" t="s">
        <v>20</v>
      </c>
      <c r="N217" s="264" t="s">
        <v>39</v>
      </c>
      <c r="O217" s="42"/>
      <c r="P217" s="201">
        <f>O217*H217</f>
        <v>0</v>
      </c>
      <c r="Q217" s="201">
        <v>0.17399999999999999</v>
      </c>
      <c r="R217" s="201">
        <f>Q217*H217</f>
        <v>46.544999999999995</v>
      </c>
      <c r="S217" s="201">
        <v>0</v>
      </c>
      <c r="T217" s="202">
        <f>S217*H217</f>
        <v>0</v>
      </c>
      <c r="AR217" s="24" t="s">
        <v>172</v>
      </c>
      <c r="AT217" s="24" t="s">
        <v>296</v>
      </c>
      <c r="AU217" s="24" t="s">
        <v>78</v>
      </c>
      <c r="AY217" s="24" t="s">
        <v>132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76</v>
      </c>
      <c r="BK217" s="203">
        <f>ROUND(I217*H217,2)</f>
        <v>0</v>
      </c>
      <c r="BL217" s="24" t="s">
        <v>138</v>
      </c>
      <c r="BM217" s="24" t="s">
        <v>381</v>
      </c>
    </row>
    <row r="218" spans="2:65" s="12" customFormat="1" ht="13.5">
      <c r="B218" s="216"/>
      <c r="C218" s="217"/>
      <c r="D218" s="218" t="s">
        <v>140</v>
      </c>
      <c r="E218" s="219" t="s">
        <v>20</v>
      </c>
      <c r="F218" s="220" t="s">
        <v>377</v>
      </c>
      <c r="G218" s="217"/>
      <c r="H218" s="221">
        <v>267.5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140</v>
      </c>
      <c r="AU218" s="227" t="s">
        <v>78</v>
      </c>
      <c r="AV218" s="12" t="s">
        <v>78</v>
      </c>
      <c r="AW218" s="12" t="s">
        <v>32</v>
      </c>
      <c r="AX218" s="12" t="s">
        <v>76</v>
      </c>
      <c r="AY218" s="227" t="s">
        <v>132</v>
      </c>
    </row>
    <row r="219" spans="2:65" s="1" customFormat="1" ht="31.5" customHeight="1">
      <c r="B219" s="41"/>
      <c r="C219" s="193" t="s">
        <v>382</v>
      </c>
      <c r="D219" s="193" t="s">
        <v>134</v>
      </c>
      <c r="E219" s="194" t="s">
        <v>383</v>
      </c>
      <c r="F219" s="195" t="s">
        <v>384</v>
      </c>
      <c r="G219" s="196" t="s">
        <v>145</v>
      </c>
      <c r="H219" s="197">
        <v>6</v>
      </c>
      <c r="I219" s="198"/>
      <c r="J219" s="197">
        <f>ROUND(I219*H219,2)</f>
        <v>0</v>
      </c>
      <c r="K219" s="195" t="s">
        <v>20</v>
      </c>
      <c r="L219" s="61"/>
      <c r="M219" s="199" t="s">
        <v>20</v>
      </c>
      <c r="N219" s="200" t="s">
        <v>39</v>
      </c>
      <c r="O219" s="42"/>
      <c r="P219" s="201">
        <f>O219*H219</f>
        <v>0</v>
      </c>
      <c r="Q219" s="201">
        <v>9.0000000000000006E-5</v>
      </c>
      <c r="R219" s="201">
        <f>Q219*H219</f>
        <v>5.4000000000000001E-4</v>
      </c>
      <c r="S219" s="201">
        <v>0</v>
      </c>
      <c r="T219" s="202">
        <f>S219*H219</f>
        <v>0</v>
      </c>
      <c r="AR219" s="24" t="s">
        <v>138</v>
      </c>
      <c r="AT219" s="24" t="s">
        <v>134</v>
      </c>
      <c r="AU219" s="24" t="s">
        <v>78</v>
      </c>
      <c r="AY219" s="24" t="s">
        <v>132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76</v>
      </c>
      <c r="BK219" s="203">
        <f>ROUND(I219*H219,2)</f>
        <v>0</v>
      </c>
      <c r="BL219" s="24" t="s">
        <v>138</v>
      </c>
      <c r="BM219" s="24" t="s">
        <v>385</v>
      </c>
    </row>
    <row r="220" spans="2:65" s="12" customFormat="1" ht="13.5">
      <c r="B220" s="216"/>
      <c r="C220" s="217"/>
      <c r="D220" s="218" t="s">
        <v>140</v>
      </c>
      <c r="E220" s="219" t="s">
        <v>20</v>
      </c>
      <c r="F220" s="220" t="s">
        <v>162</v>
      </c>
      <c r="G220" s="217"/>
      <c r="H220" s="221">
        <v>6</v>
      </c>
      <c r="I220" s="222"/>
      <c r="J220" s="217"/>
      <c r="K220" s="217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140</v>
      </c>
      <c r="AU220" s="227" t="s">
        <v>78</v>
      </c>
      <c r="AV220" s="12" t="s">
        <v>78</v>
      </c>
      <c r="AW220" s="12" t="s">
        <v>32</v>
      </c>
      <c r="AX220" s="12" t="s">
        <v>76</v>
      </c>
      <c r="AY220" s="227" t="s">
        <v>132</v>
      </c>
    </row>
    <row r="221" spans="2:65" s="1" customFormat="1" ht="22.5" customHeight="1">
      <c r="B221" s="41"/>
      <c r="C221" s="256" t="s">
        <v>386</v>
      </c>
      <c r="D221" s="256" t="s">
        <v>296</v>
      </c>
      <c r="E221" s="257" t="s">
        <v>387</v>
      </c>
      <c r="F221" s="258" t="s">
        <v>388</v>
      </c>
      <c r="G221" s="259" t="s">
        <v>145</v>
      </c>
      <c r="H221" s="260">
        <v>6</v>
      </c>
      <c r="I221" s="261"/>
      <c r="J221" s="260">
        <f>ROUND(I221*H221,2)</f>
        <v>0</v>
      </c>
      <c r="K221" s="258" t="s">
        <v>20</v>
      </c>
      <c r="L221" s="262"/>
      <c r="M221" s="263" t="s">
        <v>20</v>
      </c>
      <c r="N221" s="264" t="s">
        <v>39</v>
      </c>
      <c r="O221" s="42"/>
      <c r="P221" s="201">
        <f>O221*H221</f>
        <v>0</v>
      </c>
      <c r="Q221" s="201">
        <v>1.0999999999999999E-2</v>
      </c>
      <c r="R221" s="201">
        <f>Q221*H221</f>
        <v>6.6000000000000003E-2</v>
      </c>
      <c r="S221" s="201">
        <v>0</v>
      </c>
      <c r="T221" s="202">
        <f>S221*H221</f>
        <v>0</v>
      </c>
      <c r="AR221" s="24" t="s">
        <v>172</v>
      </c>
      <c r="AT221" s="24" t="s">
        <v>296</v>
      </c>
      <c r="AU221" s="24" t="s">
        <v>78</v>
      </c>
      <c r="AY221" s="24" t="s">
        <v>132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4" t="s">
        <v>76</v>
      </c>
      <c r="BK221" s="203">
        <f>ROUND(I221*H221,2)</f>
        <v>0</v>
      </c>
      <c r="BL221" s="24" t="s">
        <v>138</v>
      </c>
      <c r="BM221" s="24" t="s">
        <v>389</v>
      </c>
    </row>
    <row r="222" spans="2:65" s="12" customFormat="1" ht="13.5">
      <c r="B222" s="216"/>
      <c r="C222" s="217"/>
      <c r="D222" s="218" t="s">
        <v>140</v>
      </c>
      <c r="E222" s="219" t="s">
        <v>20</v>
      </c>
      <c r="F222" s="220" t="s">
        <v>162</v>
      </c>
      <c r="G222" s="217"/>
      <c r="H222" s="221">
        <v>6</v>
      </c>
      <c r="I222" s="222"/>
      <c r="J222" s="217"/>
      <c r="K222" s="217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140</v>
      </c>
      <c r="AU222" s="227" t="s">
        <v>78</v>
      </c>
      <c r="AV222" s="12" t="s">
        <v>78</v>
      </c>
      <c r="AW222" s="12" t="s">
        <v>32</v>
      </c>
      <c r="AX222" s="12" t="s">
        <v>76</v>
      </c>
      <c r="AY222" s="227" t="s">
        <v>132</v>
      </c>
    </row>
    <row r="223" spans="2:65" s="1" customFormat="1" ht="31.5" customHeight="1">
      <c r="B223" s="41"/>
      <c r="C223" s="193" t="s">
        <v>390</v>
      </c>
      <c r="D223" s="193" t="s">
        <v>134</v>
      </c>
      <c r="E223" s="194" t="s">
        <v>391</v>
      </c>
      <c r="F223" s="195" t="s">
        <v>392</v>
      </c>
      <c r="G223" s="196" t="s">
        <v>145</v>
      </c>
      <c r="H223" s="197">
        <v>12</v>
      </c>
      <c r="I223" s="198"/>
      <c r="J223" s="197">
        <f>ROUND(I223*H223,2)</f>
        <v>0</v>
      </c>
      <c r="K223" s="195" t="s">
        <v>20</v>
      </c>
      <c r="L223" s="61"/>
      <c r="M223" s="199" t="s">
        <v>20</v>
      </c>
      <c r="N223" s="200" t="s">
        <v>39</v>
      </c>
      <c r="O223" s="42"/>
      <c r="P223" s="201">
        <f>O223*H223</f>
        <v>0</v>
      </c>
      <c r="Q223" s="201">
        <v>1.7000000000000001E-4</v>
      </c>
      <c r="R223" s="201">
        <f>Q223*H223</f>
        <v>2.0400000000000001E-3</v>
      </c>
      <c r="S223" s="201">
        <v>0</v>
      </c>
      <c r="T223" s="202">
        <f>S223*H223</f>
        <v>0</v>
      </c>
      <c r="AR223" s="24" t="s">
        <v>138</v>
      </c>
      <c r="AT223" s="24" t="s">
        <v>134</v>
      </c>
      <c r="AU223" s="24" t="s">
        <v>78</v>
      </c>
      <c r="AY223" s="24" t="s">
        <v>132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76</v>
      </c>
      <c r="BK223" s="203">
        <f>ROUND(I223*H223,2)</f>
        <v>0</v>
      </c>
      <c r="BL223" s="24" t="s">
        <v>138</v>
      </c>
      <c r="BM223" s="24" t="s">
        <v>393</v>
      </c>
    </row>
    <row r="224" spans="2:65" s="12" customFormat="1" ht="13.5">
      <c r="B224" s="216"/>
      <c r="C224" s="217"/>
      <c r="D224" s="218" t="s">
        <v>140</v>
      </c>
      <c r="E224" s="219" t="s">
        <v>20</v>
      </c>
      <c r="F224" s="220" t="s">
        <v>196</v>
      </c>
      <c r="G224" s="217"/>
      <c r="H224" s="221">
        <v>12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140</v>
      </c>
      <c r="AU224" s="227" t="s">
        <v>78</v>
      </c>
      <c r="AV224" s="12" t="s">
        <v>78</v>
      </c>
      <c r="AW224" s="12" t="s">
        <v>32</v>
      </c>
      <c r="AX224" s="12" t="s">
        <v>76</v>
      </c>
      <c r="AY224" s="227" t="s">
        <v>132</v>
      </c>
    </row>
    <row r="225" spans="2:65" s="1" customFormat="1" ht="31.5" customHeight="1">
      <c r="B225" s="41"/>
      <c r="C225" s="256" t="s">
        <v>394</v>
      </c>
      <c r="D225" s="256" t="s">
        <v>296</v>
      </c>
      <c r="E225" s="257" t="s">
        <v>395</v>
      </c>
      <c r="F225" s="258" t="s">
        <v>396</v>
      </c>
      <c r="G225" s="259" t="s">
        <v>145</v>
      </c>
      <c r="H225" s="260">
        <v>12</v>
      </c>
      <c r="I225" s="261"/>
      <c r="J225" s="260">
        <f>ROUND(I225*H225,2)</f>
        <v>0</v>
      </c>
      <c r="K225" s="258" t="s">
        <v>20</v>
      </c>
      <c r="L225" s="262"/>
      <c r="M225" s="263" t="s">
        <v>20</v>
      </c>
      <c r="N225" s="264" t="s">
        <v>39</v>
      </c>
      <c r="O225" s="42"/>
      <c r="P225" s="201">
        <f>O225*H225</f>
        <v>0</v>
      </c>
      <c r="Q225" s="201">
        <v>0.14499999999999999</v>
      </c>
      <c r="R225" s="201">
        <f>Q225*H225</f>
        <v>1.7399999999999998</v>
      </c>
      <c r="S225" s="201">
        <v>0</v>
      </c>
      <c r="T225" s="202">
        <f>S225*H225</f>
        <v>0</v>
      </c>
      <c r="AR225" s="24" t="s">
        <v>172</v>
      </c>
      <c r="AT225" s="24" t="s">
        <v>296</v>
      </c>
      <c r="AU225" s="24" t="s">
        <v>78</v>
      </c>
      <c r="AY225" s="24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76</v>
      </c>
      <c r="BK225" s="203">
        <f>ROUND(I225*H225,2)</f>
        <v>0</v>
      </c>
      <c r="BL225" s="24" t="s">
        <v>138</v>
      </c>
      <c r="BM225" s="24" t="s">
        <v>397</v>
      </c>
    </row>
    <row r="226" spans="2:65" s="12" customFormat="1" ht="13.5">
      <c r="B226" s="216"/>
      <c r="C226" s="217"/>
      <c r="D226" s="218" t="s">
        <v>140</v>
      </c>
      <c r="E226" s="219" t="s">
        <v>20</v>
      </c>
      <c r="F226" s="220" t="s">
        <v>196</v>
      </c>
      <c r="G226" s="217"/>
      <c r="H226" s="221">
        <v>12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140</v>
      </c>
      <c r="AU226" s="227" t="s">
        <v>78</v>
      </c>
      <c r="AV226" s="12" t="s">
        <v>78</v>
      </c>
      <c r="AW226" s="12" t="s">
        <v>32</v>
      </c>
      <c r="AX226" s="12" t="s">
        <v>76</v>
      </c>
      <c r="AY226" s="227" t="s">
        <v>132</v>
      </c>
    </row>
    <row r="227" spans="2:65" s="1" customFormat="1" ht="31.5" customHeight="1">
      <c r="B227" s="41"/>
      <c r="C227" s="193" t="s">
        <v>398</v>
      </c>
      <c r="D227" s="193" t="s">
        <v>134</v>
      </c>
      <c r="E227" s="194" t="s">
        <v>399</v>
      </c>
      <c r="F227" s="195" t="s">
        <v>400</v>
      </c>
      <c r="G227" s="196" t="s">
        <v>145</v>
      </c>
      <c r="H227" s="197">
        <v>4</v>
      </c>
      <c r="I227" s="198"/>
      <c r="J227" s="197">
        <f>ROUND(I227*H227,2)</f>
        <v>0</v>
      </c>
      <c r="K227" s="195" t="s">
        <v>20</v>
      </c>
      <c r="L227" s="61"/>
      <c r="M227" s="199" t="s">
        <v>20</v>
      </c>
      <c r="N227" s="200" t="s">
        <v>39</v>
      </c>
      <c r="O227" s="42"/>
      <c r="P227" s="201">
        <f>O227*H227</f>
        <v>0</v>
      </c>
      <c r="Q227" s="201">
        <v>1E-4</v>
      </c>
      <c r="R227" s="201">
        <f>Q227*H227</f>
        <v>4.0000000000000002E-4</v>
      </c>
      <c r="S227" s="201">
        <v>0</v>
      </c>
      <c r="T227" s="202">
        <f>S227*H227</f>
        <v>0</v>
      </c>
      <c r="AR227" s="24" t="s">
        <v>138</v>
      </c>
      <c r="AT227" s="24" t="s">
        <v>134</v>
      </c>
      <c r="AU227" s="24" t="s">
        <v>78</v>
      </c>
      <c r="AY227" s="24" t="s">
        <v>132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76</v>
      </c>
      <c r="BK227" s="203">
        <f>ROUND(I227*H227,2)</f>
        <v>0</v>
      </c>
      <c r="BL227" s="24" t="s">
        <v>138</v>
      </c>
      <c r="BM227" s="24" t="s">
        <v>401</v>
      </c>
    </row>
    <row r="228" spans="2:65" s="12" customFormat="1" ht="13.5">
      <c r="B228" s="216"/>
      <c r="C228" s="217"/>
      <c r="D228" s="218" t="s">
        <v>140</v>
      </c>
      <c r="E228" s="219" t="s">
        <v>20</v>
      </c>
      <c r="F228" s="220" t="s">
        <v>138</v>
      </c>
      <c r="G228" s="217"/>
      <c r="H228" s="221">
        <v>4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140</v>
      </c>
      <c r="AU228" s="227" t="s">
        <v>78</v>
      </c>
      <c r="AV228" s="12" t="s">
        <v>78</v>
      </c>
      <c r="AW228" s="12" t="s">
        <v>32</v>
      </c>
      <c r="AX228" s="12" t="s">
        <v>76</v>
      </c>
      <c r="AY228" s="227" t="s">
        <v>132</v>
      </c>
    </row>
    <row r="229" spans="2:65" s="1" customFormat="1" ht="22.5" customHeight="1">
      <c r="B229" s="41"/>
      <c r="C229" s="256" t="s">
        <v>402</v>
      </c>
      <c r="D229" s="256" t="s">
        <v>296</v>
      </c>
      <c r="E229" s="257" t="s">
        <v>403</v>
      </c>
      <c r="F229" s="258" t="s">
        <v>404</v>
      </c>
      <c r="G229" s="259" t="s">
        <v>145</v>
      </c>
      <c r="H229" s="260">
        <v>4</v>
      </c>
      <c r="I229" s="261"/>
      <c r="J229" s="260">
        <f>ROUND(I229*H229,2)</f>
        <v>0</v>
      </c>
      <c r="K229" s="258" t="s">
        <v>20</v>
      </c>
      <c r="L229" s="262"/>
      <c r="M229" s="263" t="s">
        <v>20</v>
      </c>
      <c r="N229" s="264" t="s">
        <v>39</v>
      </c>
      <c r="O229" s="42"/>
      <c r="P229" s="201">
        <f>O229*H229</f>
        <v>0</v>
      </c>
      <c r="Q229" s="201">
        <v>1.4E-2</v>
      </c>
      <c r="R229" s="201">
        <f>Q229*H229</f>
        <v>5.6000000000000001E-2</v>
      </c>
      <c r="S229" s="201">
        <v>0</v>
      </c>
      <c r="T229" s="202">
        <f>S229*H229</f>
        <v>0</v>
      </c>
      <c r="AR229" s="24" t="s">
        <v>172</v>
      </c>
      <c r="AT229" s="24" t="s">
        <v>296</v>
      </c>
      <c r="AU229" s="24" t="s">
        <v>78</v>
      </c>
      <c r="AY229" s="24" t="s">
        <v>132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76</v>
      </c>
      <c r="BK229" s="203">
        <f>ROUND(I229*H229,2)</f>
        <v>0</v>
      </c>
      <c r="BL229" s="24" t="s">
        <v>138</v>
      </c>
      <c r="BM229" s="24" t="s">
        <v>405</v>
      </c>
    </row>
    <row r="230" spans="2:65" s="12" customFormat="1" ht="13.5">
      <c r="B230" s="216"/>
      <c r="C230" s="217"/>
      <c r="D230" s="218" t="s">
        <v>140</v>
      </c>
      <c r="E230" s="219" t="s">
        <v>20</v>
      </c>
      <c r="F230" s="220" t="s">
        <v>138</v>
      </c>
      <c r="G230" s="217"/>
      <c r="H230" s="221">
        <v>4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140</v>
      </c>
      <c r="AU230" s="227" t="s">
        <v>78</v>
      </c>
      <c r="AV230" s="12" t="s">
        <v>78</v>
      </c>
      <c r="AW230" s="12" t="s">
        <v>32</v>
      </c>
      <c r="AX230" s="12" t="s">
        <v>76</v>
      </c>
      <c r="AY230" s="227" t="s">
        <v>132</v>
      </c>
    </row>
    <row r="231" spans="2:65" s="1" customFormat="1" ht="31.5" customHeight="1">
      <c r="B231" s="41"/>
      <c r="C231" s="193" t="s">
        <v>406</v>
      </c>
      <c r="D231" s="193" t="s">
        <v>134</v>
      </c>
      <c r="E231" s="194" t="s">
        <v>407</v>
      </c>
      <c r="F231" s="195" t="s">
        <v>408</v>
      </c>
      <c r="G231" s="196" t="s">
        <v>145</v>
      </c>
      <c r="H231" s="197">
        <v>16</v>
      </c>
      <c r="I231" s="198"/>
      <c r="J231" s="197">
        <f>ROUND(I231*H231,2)</f>
        <v>0</v>
      </c>
      <c r="K231" s="195" t="s">
        <v>159</v>
      </c>
      <c r="L231" s="61"/>
      <c r="M231" s="199" t="s">
        <v>20</v>
      </c>
      <c r="N231" s="200" t="s">
        <v>39</v>
      </c>
      <c r="O231" s="42"/>
      <c r="P231" s="201">
        <f>O231*H231</f>
        <v>0</v>
      </c>
      <c r="Q231" s="201">
        <v>1.8000000000000001E-4</v>
      </c>
      <c r="R231" s="201">
        <f>Q231*H231</f>
        <v>2.8800000000000002E-3</v>
      </c>
      <c r="S231" s="201">
        <v>0</v>
      </c>
      <c r="T231" s="202">
        <f>S231*H231</f>
        <v>0</v>
      </c>
      <c r="AR231" s="24" t="s">
        <v>138</v>
      </c>
      <c r="AT231" s="24" t="s">
        <v>134</v>
      </c>
      <c r="AU231" s="24" t="s">
        <v>78</v>
      </c>
      <c r="AY231" s="24" t="s">
        <v>132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4" t="s">
        <v>76</v>
      </c>
      <c r="BK231" s="203">
        <f>ROUND(I231*H231,2)</f>
        <v>0</v>
      </c>
      <c r="BL231" s="24" t="s">
        <v>138</v>
      </c>
      <c r="BM231" s="24" t="s">
        <v>409</v>
      </c>
    </row>
    <row r="232" spans="2:65" s="12" customFormat="1" ht="13.5">
      <c r="B232" s="216"/>
      <c r="C232" s="217"/>
      <c r="D232" s="218" t="s">
        <v>140</v>
      </c>
      <c r="E232" s="219" t="s">
        <v>20</v>
      </c>
      <c r="F232" s="220" t="s">
        <v>217</v>
      </c>
      <c r="G232" s="217"/>
      <c r="H232" s="221">
        <v>16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140</v>
      </c>
      <c r="AU232" s="227" t="s">
        <v>78</v>
      </c>
      <c r="AV232" s="12" t="s">
        <v>78</v>
      </c>
      <c r="AW232" s="12" t="s">
        <v>32</v>
      </c>
      <c r="AX232" s="12" t="s">
        <v>76</v>
      </c>
      <c r="AY232" s="227" t="s">
        <v>132</v>
      </c>
    </row>
    <row r="233" spans="2:65" s="1" customFormat="1" ht="31.5" customHeight="1">
      <c r="B233" s="41"/>
      <c r="C233" s="256" t="s">
        <v>410</v>
      </c>
      <c r="D233" s="256" t="s">
        <v>296</v>
      </c>
      <c r="E233" s="257" t="s">
        <v>411</v>
      </c>
      <c r="F233" s="258" t="s">
        <v>412</v>
      </c>
      <c r="G233" s="259" t="s">
        <v>145</v>
      </c>
      <c r="H233" s="260">
        <v>16</v>
      </c>
      <c r="I233" s="261"/>
      <c r="J233" s="260">
        <f>ROUND(I233*H233,2)</f>
        <v>0</v>
      </c>
      <c r="K233" s="258" t="s">
        <v>159</v>
      </c>
      <c r="L233" s="262"/>
      <c r="M233" s="263" t="s">
        <v>20</v>
      </c>
      <c r="N233" s="264" t="s">
        <v>39</v>
      </c>
      <c r="O233" s="42"/>
      <c r="P233" s="201">
        <f>O233*H233</f>
        <v>0</v>
      </c>
      <c r="Q233" s="201">
        <v>0.27</v>
      </c>
      <c r="R233" s="201">
        <f>Q233*H233</f>
        <v>4.32</v>
      </c>
      <c r="S233" s="201">
        <v>0</v>
      </c>
      <c r="T233" s="202">
        <f>S233*H233</f>
        <v>0</v>
      </c>
      <c r="AR233" s="24" t="s">
        <v>172</v>
      </c>
      <c r="AT233" s="24" t="s">
        <v>296</v>
      </c>
      <c r="AU233" s="24" t="s">
        <v>78</v>
      </c>
      <c r="AY233" s="24" t="s">
        <v>132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76</v>
      </c>
      <c r="BK233" s="203">
        <f>ROUND(I233*H233,2)</f>
        <v>0</v>
      </c>
      <c r="BL233" s="24" t="s">
        <v>138</v>
      </c>
      <c r="BM233" s="24" t="s">
        <v>413</v>
      </c>
    </row>
    <row r="234" spans="2:65" s="12" customFormat="1" ht="13.5">
      <c r="B234" s="216"/>
      <c r="C234" s="217"/>
      <c r="D234" s="218" t="s">
        <v>140</v>
      </c>
      <c r="E234" s="219" t="s">
        <v>20</v>
      </c>
      <c r="F234" s="220" t="s">
        <v>217</v>
      </c>
      <c r="G234" s="217"/>
      <c r="H234" s="221">
        <v>16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140</v>
      </c>
      <c r="AU234" s="227" t="s">
        <v>78</v>
      </c>
      <c r="AV234" s="12" t="s">
        <v>78</v>
      </c>
      <c r="AW234" s="12" t="s">
        <v>32</v>
      </c>
      <c r="AX234" s="12" t="s">
        <v>76</v>
      </c>
      <c r="AY234" s="227" t="s">
        <v>132</v>
      </c>
    </row>
    <row r="235" spans="2:65" s="1" customFormat="1" ht="31.5" customHeight="1">
      <c r="B235" s="41"/>
      <c r="C235" s="193" t="s">
        <v>414</v>
      </c>
      <c r="D235" s="193" t="s">
        <v>134</v>
      </c>
      <c r="E235" s="194" t="s">
        <v>415</v>
      </c>
      <c r="F235" s="195" t="s">
        <v>416</v>
      </c>
      <c r="G235" s="196" t="s">
        <v>145</v>
      </c>
      <c r="H235" s="197">
        <v>1</v>
      </c>
      <c r="I235" s="198"/>
      <c r="J235" s="197">
        <f>ROUND(I235*H235,2)</f>
        <v>0</v>
      </c>
      <c r="K235" s="195" t="s">
        <v>159</v>
      </c>
      <c r="L235" s="61"/>
      <c r="M235" s="199" t="s">
        <v>20</v>
      </c>
      <c r="N235" s="200" t="s">
        <v>39</v>
      </c>
      <c r="O235" s="42"/>
      <c r="P235" s="201">
        <f>O235*H235</f>
        <v>0</v>
      </c>
      <c r="Q235" s="201">
        <v>1.6000000000000001E-4</v>
      </c>
      <c r="R235" s="201">
        <f>Q235*H235</f>
        <v>1.6000000000000001E-4</v>
      </c>
      <c r="S235" s="201">
        <v>0</v>
      </c>
      <c r="T235" s="202">
        <f>S235*H235</f>
        <v>0</v>
      </c>
      <c r="AR235" s="24" t="s">
        <v>138</v>
      </c>
      <c r="AT235" s="24" t="s">
        <v>134</v>
      </c>
      <c r="AU235" s="24" t="s">
        <v>78</v>
      </c>
      <c r="AY235" s="24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76</v>
      </c>
      <c r="BK235" s="203">
        <f>ROUND(I235*H235,2)</f>
        <v>0</v>
      </c>
      <c r="BL235" s="24" t="s">
        <v>138</v>
      </c>
      <c r="BM235" s="24" t="s">
        <v>417</v>
      </c>
    </row>
    <row r="236" spans="2:65" s="12" customFormat="1" ht="13.5">
      <c r="B236" s="216"/>
      <c r="C236" s="217"/>
      <c r="D236" s="218" t="s">
        <v>140</v>
      </c>
      <c r="E236" s="219" t="s">
        <v>20</v>
      </c>
      <c r="F236" s="220" t="s">
        <v>76</v>
      </c>
      <c r="G236" s="217"/>
      <c r="H236" s="221">
        <v>1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140</v>
      </c>
      <c r="AU236" s="227" t="s">
        <v>78</v>
      </c>
      <c r="AV236" s="12" t="s">
        <v>78</v>
      </c>
      <c r="AW236" s="12" t="s">
        <v>32</v>
      </c>
      <c r="AX236" s="12" t="s">
        <v>76</v>
      </c>
      <c r="AY236" s="227" t="s">
        <v>132</v>
      </c>
    </row>
    <row r="237" spans="2:65" s="1" customFormat="1" ht="31.5" customHeight="1">
      <c r="B237" s="41"/>
      <c r="C237" s="256" t="s">
        <v>418</v>
      </c>
      <c r="D237" s="256" t="s">
        <v>296</v>
      </c>
      <c r="E237" s="257" t="s">
        <v>419</v>
      </c>
      <c r="F237" s="258" t="s">
        <v>420</v>
      </c>
      <c r="G237" s="259" t="s">
        <v>145</v>
      </c>
      <c r="H237" s="260">
        <v>1</v>
      </c>
      <c r="I237" s="261"/>
      <c r="J237" s="260">
        <f>ROUND(I237*H237,2)</f>
        <v>0</v>
      </c>
      <c r="K237" s="258" t="s">
        <v>159</v>
      </c>
      <c r="L237" s="262"/>
      <c r="M237" s="263" t="s">
        <v>20</v>
      </c>
      <c r="N237" s="264" t="s">
        <v>39</v>
      </c>
      <c r="O237" s="42"/>
      <c r="P237" s="201">
        <f>O237*H237</f>
        <v>0</v>
      </c>
      <c r="Q237" s="201">
        <v>7.2999999999999995E-2</v>
      </c>
      <c r="R237" s="201">
        <f>Q237*H237</f>
        <v>7.2999999999999995E-2</v>
      </c>
      <c r="S237" s="201">
        <v>0</v>
      </c>
      <c r="T237" s="202">
        <f>S237*H237</f>
        <v>0</v>
      </c>
      <c r="AR237" s="24" t="s">
        <v>172</v>
      </c>
      <c r="AT237" s="24" t="s">
        <v>296</v>
      </c>
      <c r="AU237" s="24" t="s">
        <v>78</v>
      </c>
      <c r="AY237" s="24" t="s">
        <v>132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76</v>
      </c>
      <c r="BK237" s="203">
        <f>ROUND(I237*H237,2)</f>
        <v>0</v>
      </c>
      <c r="BL237" s="24" t="s">
        <v>138</v>
      </c>
      <c r="BM237" s="24" t="s">
        <v>421</v>
      </c>
    </row>
    <row r="238" spans="2:65" s="1" customFormat="1" ht="22.5" customHeight="1">
      <c r="B238" s="41"/>
      <c r="C238" s="193" t="s">
        <v>422</v>
      </c>
      <c r="D238" s="193" t="s">
        <v>134</v>
      </c>
      <c r="E238" s="194" t="s">
        <v>423</v>
      </c>
      <c r="F238" s="195" t="s">
        <v>424</v>
      </c>
      <c r="G238" s="196" t="s">
        <v>425</v>
      </c>
      <c r="H238" s="197">
        <v>2</v>
      </c>
      <c r="I238" s="198"/>
      <c r="J238" s="197">
        <f>ROUND(I238*H238,2)</f>
        <v>0</v>
      </c>
      <c r="K238" s="195" t="s">
        <v>20</v>
      </c>
      <c r="L238" s="61"/>
      <c r="M238" s="199" t="s">
        <v>20</v>
      </c>
      <c r="N238" s="200" t="s">
        <v>39</v>
      </c>
      <c r="O238" s="42"/>
      <c r="P238" s="201">
        <f>O238*H238</f>
        <v>0</v>
      </c>
      <c r="Q238" s="201">
        <v>3.1E-4</v>
      </c>
      <c r="R238" s="201">
        <f>Q238*H238</f>
        <v>6.2E-4</v>
      </c>
      <c r="S238" s="201">
        <v>0</v>
      </c>
      <c r="T238" s="202">
        <f>S238*H238</f>
        <v>0</v>
      </c>
      <c r="AR238" s="24" t="s">
        <v>138</v>
      </c>
      <c r="AT238" s="24" t="s">
        <v>134</v>
      </c>
      <c r="AU238" s="24" t="s">
        <v>78</v>
      </c>
      <c r="AY238" s="24" t="s">
        <v>132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4" t="s">
        <v>76</v>
      </c>
      <c r="BK238" s="203">
        <f>ROUND(I238*H238,2)</f>
        <v>0</v>
      </c>
      <c r="BL238" s="24" t="s">
        <v>138</v>
      </c>
      <c r="BM238" s="24" t="s">
        <v>426</v>
      </c>
    </row>
    <row r="239" spans="2:65" s="12" customFormat="1" ht="13.5">
      <c r="B239" s="216"/>
      <c r="C239" s="217"/>
      <c r="D239" s="218" t="s">
        <v>140</v>
      </c>
      <c r="E239" s="219" t="s">
        <v>20</v>
      </c>
      <c r="F239" s="220" t="s">
        <v>78</v>
      </c>
      <c r="G239" s="217"/>
      <c r="H239" s="221">
        <v>2</v>
      </c>
      <c r="I239" s="222"/>
      <c r="J239" s="217"/>
      <c r="K239" s="217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140</v>
      </c>
      <c r="AU239" s="227" t="s">
        <v>78</v>
      </c>
      <c r="AV239" s="12" t="s">
        <v>78</v>
      </c>
      <c r="AW239" s="12" t="s">
        <v>32</v>
      </c>
      <c r="AX239" s="12" t="s">
        <v>76</v>
      </c>
      <c r="AY239" s="227" t="s">
        <v>132</v>
      </c>
    </row>
    <row r="240" spans="2:65" s="1" customFormat="1" ht="22.5" customHeight="1">
      <c r="B240" s="41"/>
      <c r="C240" s="193" t="s">
        <v>427</v>
      </c>
      <c r="D240" s="193" t="s">
        <v>134</v>
      </c>
      <c r="E240" s="194" t="s">
        <v>428</v>
      </c>
      <c r="F240" s="195" t="s">
        <v>429</v>
      </c>
      <c r="G240" s="196" t="s">
        <v>425</v>
      </c>
      <c r="H240" s="197">
        <v>4</v>
      </c>
      <c r="I240" s="198"/>
      <c r="J240" s="197">
        <f>ROUND(I240*H240,2)</f>
        <v>0</v>
      </c>
      <c r="K240" s="195" t="s">
        <v>159</v>
      </c>
      <c r="L240" s="61"/>
      <c r="M240" s="199" t="s">
        <v>20</v>
      </c>
      <c r="N240" s="200" t="s">
        <v>39</v>
      </c>
      <c r="O240" s="42"/>
      <c r="P240" s="201">
        <f>O240*H240</f>
        <v>0</v>
      </c>
      <c r="Q240" s="201">
        <v>2.5000000000000001E-4</v>
      </c>
      <c r="R240" s="201">
        <f>Q240*H240</f>
        <v>1E-3</v>
      </c>
      <c r="S240" s="201">
        <v>0</v>
      </c>
      <c r="T240" s="202">
        <f>S240*H240</f>
        <v>0</v>
      </c>
      <c r="AR240" s="24" t="s">
        <v>138</v>
      </c>
      <c r="AT240" s="24" t="s">
        <v>134</v>
      </c>
      <c r="AU240" s="24" t="s">
        <v>78</v>
      </c>
      <c r="AY240" s="24" t="s">
        <v>132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4" t="s">
        <v>76</v>
      </c>
      <c r="BK240" s="203">
        <f>ROUND(I240*H240,2)</f>
        <v>0</v>
      </c>
      <c r="BL240" s="24" t="s">
        <v>138</v>
      </c>
      <c r="BM240" s="24" t="s">
        <v>430</v>
      </c>
    </row>
    <row r="241" spans="2:65" s="12" customFormat="1" ht="13.5">
      <c r="B241" s="216"/>
      <c r="C241" s="217"/>
      <c r="D241" s="218" t="s">
        <v>140</v>
      </c>
      <c r="E241" s="219" t="s">
        <v>20</v>
      </c>
      <c r="F241" s="220" t="s">
        <v>138</v>
      </c>
      <c r="G241" s="217"/>
      <c r="H241" s="221">
        <v>4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140</v>
      </c>
      <c r="AU241" s="227" t="s">
        <v>78</v>
      </c>
      <c r="AV241" s="12" t="s">
        <v>78</v>
      </c>
      <c r="AW241" s="12" t="s">
        <v>32</v>
      </c>
      <c r="AX241" s="12" t="s">
        <v>76</v>
      </c>
      <c r="AY241" s="227" t="s">
        <v>132</v>
      </c>
    </row>
    <row r="242" spans="2:65" s="1" customFormat="1" ht="22.5" customHeight="1">
      <c r="B242" s="41"/>
      <c r="C242" s="193" t="s">
        <v>431</v>
      </c>
      <c r="D242" s="193" t="s">
        <v>134</v>
      </c>
      <c r="E242" s="194" t="s">
        <v>432</v>
      </c>
      <c r="F242" s="195" t="s">
        <v>433</v>
      </c>
      <c r="G242" s="196" t="s">
        <v>425</v>
      </c>
      <c r="H242" s="197">
        <v>10</v>
      </c>
      <c r="I242" s="198"/>
      <c r="J242" s="197">
        <f>ROUND(I242*H242,2)</f>
        <v>0</v>
      </c>
      <c r="K242" s="195" t="s">
        <v>159</v>
      </c>
      <c r="L242" s="61"/>
      <c r="M242" s="199" t="s">
        <v>20</v>
      </c>
      <c r="N242" s="200" t="s">
        <v>39</v>
      </c>
      <c r="O242" s="42"/>
      <c r="P242" s="201">
        <f>O242*H242</f>
        <v>0</v>
      </c>
      <c r="Q242" s="201">
        <v>5.0000000000000001E-4</v>
      </c>
      <c r="R242" s="201">
        <f>Q242*H242</f>
        <v>5.0000000000000001E-3</v>
      </c>
      <c r="S242" s="201">
        <v>0</v>
      </c>
      <c r="T242" s="202">
        <f>S242*H242</f>
        <v>0</v>
      </c>
      <c r="AR242" s="24" t="s">
        <v>138</v>
      </c>
      <c r="AT242" s="24" t="s">
        <v>134</v>
      </c>
      <c r="AU242" s="24" t="s">
        <v>78</v>
      </c>
      <c r="AY242" s="24" t="s">
        <v>132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4" t="s">
        <v>76</v>
      </c>
      <c r="BK242" s="203">
        <f>ROUND(I242*H242,2)</f>
        <v>0</v>
      </c>
      <c r="BL242" s="24" t="s">
        <v>138</v>
      </c>
      <c r="BM242" s="24" t="s">
        <v>434</v>
      </c>
    </row>
    <row r="243" spans="2:65" s="12" customFormat="1" ht="13.5">
      <c r="B243" s="216"/>
      <c r="C243" s="217"/>
      <c r="D243" s="218" t="s">
        <v>140</v>
      </c>
      <c r="E243" s="219" t="s">
        <v>20</v>
      </c>
      <c r="F243" s="220" t="s">
        <v>185</v>
      </c>
      <c r="G243" s="217"/>
      <c r="H243" s="221">
        <v>10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140</v>
      </c>
      <c r="AU243" s="227" t="s">
        <v>78</v>
      </c>
      <c r="AV243" s="12" t="s">
        <v>78</v>
      </c>
      <c r="AW243" s="12" t="s">
        <v>32</v>
      </c>
      <c r="AX243" s="12" t="s">
        <v>76</v>
      </c>
      <c r="AY243" s="227" t="s">
        <v>132</v>
      </c>
    </row>
    <row r="244" spans="2:65" s="1" customFormat="1" ht="22.5" customHeight="1">
      <c r="B244" s="41"/>
      <c r="C244" s="193" t="s">
        <v>435</v>
      </c>
      <c r="D244" s="193" t="s">
        <v>134</v>
      </c>
      <c r="E244" s="194" t="s">
        <v>436</v>
      </c>
      <c r="F244" s="195" t="s">
        <v>437</v>
      </c>
      <c r="G244" s="196" t="s">
        <v>438</v>
      </c>
      <c r="H244" s="197">
        <v>1</v>
      </c>
      <c r="I244" s="198"/>
      <c r="J244" s="197">
        <f>ROUND(I244*H244,2)</f>
        <v>0</v>
      </c>
      <c r="K244" s="195" t="s">
        <v>20</v>
      </c>
      <c r="L244" s="61"/>
      <c r="M244" s="199" t="s">
        <v>20</v>
      </c>
      <c r="N244" s="200" t="s">
        <v>39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138</v>
      </c>
      <c r="AT244" s="24" t="s">
        <v>134</v>
      </c>
      <c r="AU244" s="24" t="s">
        <v>78</v>
      </c>
      <c r="AY244" s="24" t="s">
        <v>132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76</v>
      </c>
      <c r="BK244" s="203">
        <f>ROUND(I244*H244,2)</f>
        <v>0</v>
      </c>
      <c r="BL244" s="24" t="s">
        <v>138</v>
      </c>
      <c r="BM244" s="24" t="s">
        <v>439</v>
      </c>
    </row>
    <row r="245" spans="2:65" s="12" customFormat="1" ht="13.5">
      <c r="B245" s="216"/>
      <c r="C245" s="217"/>
      <c r="D245" s="218" t="s">
        <v>140</v>
      </c>
      <c r="E245" s="219" t="s">
        <v>20</v>
      </c>
      <c r="F245" s="220" t="s">
        <v>440</v>
      </c>
      <c r="G245" s="217"/>
      <c r="H245" s="221">
        <v>1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140</v>
      </c>
      <c r="AU245" s="227" t="s">
        <v>78</v>
      </c>
      <c r="AV245" s="12" t="s">
        <v>78</v>
      </c>
      <c r="AW245" s="12" t="s">
        <v>32</v>
      </c>
      <c r="AX245" s="12" t="s">
        <v>76</v>
      </c>
      <c r="AY245" s="227" t="s">
        <v>132</v>
      </c>
    </row>
    <row r="246" spans="2:65" s="1" customFormat="1" ht="31.5" customHeight="1">
      <c r="B246" s="41"/>
      <c r="C246" s="193" t="s">
        <v>441</v>
      </c>
      <c r="D246" s="193" t="s">
        <v>134</v>
      </c>
      <c r="E246" s="194" t="s">
        <v>442</v>
      </c>
      <c r="F246" s="195" t="s">
        <v>443</v>
      </c>
      <c r="G246" s="196" t="s">
        <v>145</v>
      </c>
      <c r="H246" s="197">
        <v>19</v>
      </c>
      <c r="I246" s="198"/>
      <c r="J246" s="197">
        <f>ROUND(I246*H246,2)</f>
        <v>0</v>
      </c>
      <c r="K246" s="195" t="s">
        <v>159</v>
      </c>
      <c r="L246" s="61"/>
      <c r="M246" s="199" t="s">
        <v>20</v>
      </c>
      <c r="N246" s="200" t="s">
        <v>39</v>
      </c>
      <c r="O246" s="42"/>
      <c r="P246" s="201">
        <f>O246*H246</f>
        <v>0</v>
      </c>
      <c r="Q246" s="201">
        <v>2.3765000000000001</v>
      </c>
      <c r="R246" s="201">
        <f>Q246*H246</f>
        <v>45.153500000000001</v>
      </c>
      <c r="S246" s="201">
        <v>0</v>
      </c>
      <c r="T246" s="202">
        <f>S246*H246</f>
        <v>0</v>
      </c>
      <c r="AR246" s="24" t="s">
        <v>138</v>
      </c>
      <c r="AT246" s="24" t="s">
        <v>134</v>
      </c>
      <c r="AU246" s="24" t="s">
        <v>78</v>
      </c>
      <c r="AY246" s="24" t="s">
        <v>132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4" t="s">
        <v>76</v>
      </c>
      <c r="BK246" s="203">
        <f>ROUND(I246*H246,2)</f>
        <v>0</v>
      </c>
      <c r="BL246" s="24" t="s">
        <v>138</v>
      </c>
      <c r="BM246" s="24" t="s">
        <v>444</v>
      </c>
    </row>
    <row r="247" spans="2:65" s="12" customFormat="1" ht="13.5">
      <c r="B247" s="216"/>
      <c r="C247" s="217"/>
      <c r="D247" s="218" t="s">
        <v>140</v>
      </c>
      <c r="E247" s="219" t="s">
        <v>20</v>
      </c>
      <c r="F247" s="220" t="s">
        <v>147</v>
      </c>
      <c r="G247" s="217"/>
      <c r="H247" s="221">
        <v>19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140</v>
      </c>
      <c r="AU247" s="227" t="s">
        <v>78</v>
      </c>
      <c r="AV247" s="12" t="s">
        <v>78</v>
      </c>
      <c r="AW247" s="12" t="s">
        <v>32</v>
      </c>
      <c r="AX247" s="12" t="s">
        <v>76</v>
      </c>
      <c r="AY247" s="227" t="s">
        <v>132</v>
      </c>
    </row>
    <row r="248" spans="2:65" s="1" customFormat="1" ht="31.5" customHeight="1">
      <c r="B248" s="41"/>
      <c r="C248" s="193" t="s">
        <v>445</v>
      </c>
      <c r="D248" s="193" t="s">
        <v>134</v>
      </c>
      <c r="E248" s="194" t="s">
        <v>446</v>
      </c>
      <c r="F248" s="195" t="s">
        <v>447</v>
      </c>
      <c r="G248" s="196" t="s">
        <v>214</v>
      </c>
      <c r="H248" s="197">
        <v>13.46</v>
      </c>
      <c r="I248" s="198"/>
      <c r="J248" s="197">
        <f>ROUND(I248*H248,2)</f>
        <v>0</v>
      </c>
      <c r="K248" s="195" t="s">
        <v>159</v>
      </c>
      <c r="L248" s="61"/>
      <c r="M248" s="199" t="s">
        <v>20</v>
      </c>
      <c r="N248" s="200" t="s">
        <v>39</v>
      </c>
      <c r="O248" s="4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AR248" s="24" t="s">
        <v>138</v>
      </c>
      <c r="AT248" s="24" t="s">
        <v>134</v>
      </c>
      <c r="AU248" s="24" t="s">
        <v>78</v>
      </c>
      <c r="AY248" s="24" t="s">
        <v>132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76</v>
      </c>
      <c r="BK248" s="203">
        <f>ROUND(I248*H248,2)</f>
        <v>0</v>
      </c>
      <c r="BL248" s="24" t="s">
        <v>138</v>
      </c>
      <c r="BM248" s="24" t="s">
        <v>448</v>
      </c>
    </row>
    <row r="249" spans="2:65" s="12" customFormat="1" ht="13.5">
      <c r="B249" s="216"/>
      <c r="C249" s="217"/>
      <c r="D249" s="206" t="s">
        <v>140</v>
      </c>
      <c r="E249" s="228" t="s">
        <v>20</v>
      </c>
      <c r="F249" s="229" t="s">
        <v>449</v>
      </c>
      <c r="G249" s="217"/>
      <c r="H249" s="230">
        <v>3.35</v>
      </c>
      <c r="I249" s="222"/>
      <c r="J249" s="217"/>
      <c r="K249" s="217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140</v>
      </c>
      <c r="AU249" s="227" t="s">
        <v>78</v>
      </c>
      <c r="AV249" s="12" t="s">
        <v>78</v>
      </c>
      <c r="AW249" s="12" t="s">
        <v>32</v>
      </c>
      <c r="AX249" s="12" t="s">
        <v>68</v>
      </c>
      <c r="AY249" s="227" t="s">
        <v>132</v>
      </c>
    </row>
    <row r="250" spans="2:65" s="12" customFormat="1" ht="13.5">
      <c r="B250" s="216"/>
      <c r="C250" s="217"/>
      <c r="D250" s="206" t="s">
        <v>140</v>
      </c>
      <c r="E250" s="228" t="s">
        <v>20</v>
      </c>
      <c r="F250" s="229" t="s">
        <v>450</v>
      </c>
      <c r="G250" s="217"/>
      <c r="H250" s="230">
        <v>10.11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140</v>
      </c>
      <c r="AU250" s="227" t="s">
        <v>78</v>
      </c>
      <c r="AV250" s="12" t="s">
        <v>78</v>
      </c>
      <c r="AW250" s="12" t="s">
        <v>32</v>
      </c>
      <c r="AX250" s="12" t="s">
        <v>68</v>
      </c>
      <c r="AY250" s="227" t="s">
        <v>132</v>
      </c>
    </row>
    <row r="251" spans="2:65" s="13" customFormat="1" ht="13.5">
      <c r="B251" s="231"/>
      <c r="C251" s="232"/>
      <c r="D251" s="218" t="s">
        <v>140</v>
      </c>
      <c r="E251" s="233" t="s">
        <v>20</v>
      </c>
      <c r="F251" s="234" t="s">
        <v>184</v>
      </c>
      <c r="G251" s="232"/>
      <c r="H251" s="235">
        <v>13.46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140</v>
      </c>
      <c r="AU251" s="241" t="s">
        <v>78</v>
      </c>
      <c r="AV251" s="13" t="s">
        <v>138</v>
      </c>
      <c r="AW251" s="13" t="s">
        <v>32</v>
      </c>
      <c r="AX251" s="13" t="s">
        <v>76</v>
      </c>
      <c r="AY251" s="241" t="s">
        <v>132</v>
      </c>
    </row>
    <row r="252" spans="2:65" s="1" customFormat="1" ht="31.5" customHeight="1">
      <c r="B252" s="41"/>
      <c r="C252" s="256" t="s">
        <v>451</v>
      </c>
      <c r="D252" s="256" t="s">
        <v>296</v>
      </c>
      <c r="E252" s="257" t="s">
        <v>452</v>
      </c>
      <c r="F252" s="258" t="s">
        <v>453</v>
      </c>
      <c r="G252" s="259" t="s">
        <v>145</v>
      </c>
      <c r="H252" s="260">
        <v>4</v>
      </c>
      <c r="I252" s="261"/>
      <c r="J252" s="260">
        <f>ROUND(I252*H252,2)</f>
        <v>0</v>
      </c>
      <c r="K252" s="258" t="s">
        <v>20</v>
      </c>
      <c r="L252" s="262"/>
      <c r="M252" s="263" t="s">
        <v>20</v>
      </c>
      <c r="N252" s="264" t="s">
        <v>39</v>
      </c>
      <c r="O252" s="42"/>
      <c r="P252" s="201">
        <f>O252*H252</f>
        <v>0</v>
      </c>
      <c r="Q252" s="201">
        <v>1.0129999999999999</v>
      </c>
      <c r="R252" s="201">
        <f>Q252*H252</f>
        <v>4.0519999999999996</v>
      </c>
      <c r="S252" s="201">
        <v>0</v>
      </c>
      <c r="T252" s="202">
        <f>S252*H252</f>
        <v>0</v>
      </c>
      <c r="AR252" s="24" t="s">
        <v>172</v>
      </c>
      <c r="AT252" s="24" t="s">
        <v>296</v>
      </c>
      <c r="AU252" s="24" t="s">
        <v>78</v>
      </c>
      <c r="AY252" s="24" t="s">
        <v>132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76</v>
      </c>
      <c r="BK252" s="203">
        <f>ROUND(I252*H252,2)</f>
        <v>0</v>
      </c>
      <c r="BL252" s="24" t="s">
        <v>138</v>
      </c>
      <c r="BM252" s="24" t="s">
        <v>454</v>
      </c>
    </row>
    <row r="253" spans="2:65" s="12" customFormat="1" ht="13.5">
      <c r="B253" s="216"/>
      <c r="C253" s="217"/>
      <c r="D253" s="218" t="s">
        <v>140</v>
      </c>
      <c r="E253" s="219" t="s">
        <v>20</v>
      </c>
      <c r="F253" s="220" t="s">
        <v>455</v>
      </c>
      <c r="G253" s="217"/>
      <c r="H253" s="221">
        <v>4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140</v>
      </c>
      <c r="AU253" s="227" t="s">
        <v>78</v>
      </c>
      <c r="AV253" s="12" t="s">
        <v>78</v>
      </c>
      <c r="AW253" s="12" t="s">
        <v>32</v>
      </c>
      <c r="AX253" s="12" t="s">
        <v>76</v>
      </c>
      <c r="AY253" s="227" t="s">
        <v>132</v>
      </c>
    </row>
    <row r="254" spans="2:65" s="1" customFormat="1" ht="31.5" customHeight="1">
      <c r="B254" s="41"/>
      <c r="C254" s="256" t="s">
        <v>456</v>
      </c>
      <c r="D254" s="256" t="s">
        <v>296</v>
      </c>
      <c r="E254" s="257" t="s">
        <v>457</v>
      </c>
      <c r="F254" s="258" t="s">
        <v>458</v>
      </c>
      <c r="G254" s="259" t="s">
        <v>145</v>
      </c>
      <c r="H254" s="260">
        <v>5</v>
      </c>
      <c r="I254" s="261"/>
      <c r="J254" s="260">
        <f>ROUND(I254*H254,2)</f>
        <v>0</v>
      </c>
      <c r="K254" s="258" t="s">
        <v>20</v>
      </c>
      <c r="L254" s="262"/>
      <c r="M254" s="263" t="s">
        <v>20</v>
      </c>
      <c r="N254" s="264" t="s">
        <v>39</v>
      </c>
      <c r="O254" s="42"/>
      <c r="P254" s="201">
        <f>O254*H254</f>
        <v>0</v>
      </c>
      <c r="Q254" s="201">
        <v>0.50600000000000001</v>
      </c>
      <c r="R254" s="201">
        <f>Q254*H254</f>
        <v>2.5300000000000002</v>
      </c>
      <c r="S254" s="201">
        <v>0</v>
      </c>
      <c r="T254" s="202">
        <f>S254*H254</f>
        <v>0</v>
      </c>
      <c r="AR254" s="24" t="s">
        <v>172</v>
      </c>
      <c r="AT254" s="24" t="s">
        <v>296</v>
      </c>
      <c r="AU254" s="24" t="s">
        <v>78</v>
      </c>
      <c r="AY254" s="24" t="s">
        <v>132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76</v>
      </c>
      <c r="BK254" s="203">
        <f>ROUND(I254*H254,2)</f>
        <v>0</v>
      </c>
      <c r="BL254" s="24" t="s">
        <v>138</v>
      </c>
      <c r="BM254" s="24" t="s">
        <v>459</v>
      </c>
    </row>
    <row r="255" spans="2:65" s="12" customFormat="1" ht="13.5">
      <c r="B255" s="216"/>
      <c r="C255" s="217"/>
      <c r="D255" s="218" t="s">
        <v>140</v>
      </c>
      <c r="E255" s="219" t="s">
        <v>20</v>
      </c>
      <c r="F255" s="220" t="s">
        <v>460</v>
      </c>
      <c r="G255" s="217"/>
      <c r="H255" s="221">
        <v>5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140</v>
      </c>
      <c r="AU255" s="227" t="s">
        <v>78</v>
      </c>
      <c r="AV255" s="12" t="s">
        <v>78</v>
      </c>
      <c r="AW255" s="12" t="s">
        <v>32</v>
      </c>
      <c r="AX255" s="12" t="s">
        <v>76</v>
      </c>
      <c r="AY255" s="227" t="s">
        <v>132</v>
      </c>
    </row>
    <row r="256" spans="2:65" s="1" customFormat="1" ht="31.5" customHeight="1">
      <c r="B256" s="41"/>
      <c r="C256" s="256" t="s">
        <v>461</v>
      </c>
      <c r="D256" s="256" t="s">
        <v>296</v>
      </c>
      <c r="E256" s="257" t="s">
        <v>462</v>
      </c>
      <c r="F256" s="258" t="s">
        <v>463</v>
      </c>
      <c r="G256" s="259" t="s">
        <v>145</v>
      </c>
      <c r="H256" s="260">
        <v>10</v>
      </c>
      <c r="I256" s="261"/>
      <c r="J256" s="260">
        <f>ROUND(I256*H256,2)</f>
        <v>0</v>
      </c>
      <c r="K256" s="258" t="s">
        <v>20</v>
      </c>
      <c r="L256" s="262"/>
      <c r="M256" s="263" t="s">
        <v>20</v>
      </c>
      <c r="N256" s="264" t="s">
        <v>39</v>
      </c>
      <c r="O256" s="42"/>
      <c r="P256" s="201">
        <f>O256*H256</f>
        <v>0</v>
      </c>
      <c r="Q256" s="201">
        <v>0.254</v>
      </c>
      <c r="R256" s="201">
        <f>Q256*H256</f>
        <v>2.54</v>
      </c>
      <c r="S256" s="201">
        <v>0</v>
      </c>
      <c r="T256" s="202">
        <f>S256*H256</f>
        <v>0</v>
      </c>
      <c r="AR256" s="24" t="s">
        <v>172</v>
      </c>
      <c r="AT256" s="24" t="s">
        <v>296</v>
      </c>
      <c r="AU256" s="24" t="s">
        <v>78</v>
      </c>
      <c r="AY256" s="24" t="s">
        <v>132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4" t="s">
        <v>76</v>
      </c>
      <c r="BK256" s="203">
        <f>ROUND(I256*H256,2)</f>
        <v>0</v>
      </c>
      <c r="BL256" s="24" t="s">
        <v>138</v>
      </c>
      <c r="BM256" s="24" t="s">
        <v>464</v>
      </c>
    </row>
    <row r="257" spans="2:65" s="12" customFormat="1" ht="13.5">
      <c r="B257" s="216"/>
      <c r="C257" s="217"/>
      <c r="D257" s="218" t="s">
        <v>140</v>
      </c>
      <c r="E257" s="219" t="s">
        <v>20</v>
      </c>
      <c r="F257" s="220" t="s">
        <v>280</v>
      </c>
      <c r="G257" s="217"/>
      <c r="H257" s="221">
        <v>10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140</v>
      </c>
      <c r="AU257" s="227" t="s">
        <v>78</v>
      </c>
      <c r="AV257" s="12" t="s">
        <v>78</v>
      </c>
      <c r="AW257" s="12" t="s">
        <v>32</v>
      </c>
      <c r="AX257" s="12" t="s">
        <v>76</v>
      </c>
      <c r="AY257" s="227" t="s">
        <v>132</v>
      </c>
    </row>
    <row r="258" spans="2:65" s="1" customFormat="1" ht="22.5" customHeight="1">
      <c r="B258" s="41"/>
      <c r="C258" s="256" t="s">
        <v>465</v>
      </c>
      <c r="D258" s="256" t="s">
        <v>296</v>
      </c>
      <c r="E258" s="257" t="s">
        <v>466</v>
      </c>
      <c r="F258" s="258" t="s">
        <v>467</v>
      </c>
      <c r="G258" s="259" t="s">
        <v>145</v>
      </c>
      <c r="H258" s="260">
        <v>17</v>
      </c>
      <c r="I258" s="261"/>
      <c r="J258" s="260">
        <f>ROUND(I258*H258,2)</f>
        <v>0</v>
      </c>
      <c r="K258" s="258" t="s">
        <v>20</v>
      </c>
      <c r="L258" s="262"/>
      <c r="M258" s="263" t="s">
        <v>20</v>
      </c>
      <c r="N258" s="264" t="s">
        <v>39</v>
      </c>
      <c r="O258" s="42"/>
      <c r="P258" s="201">
        <f>O258*H258</f>
        <v>0</v>
      </c>
      <c r="Q258" s="201">
        <v>0.54800000000000004</v>
      </c>
      <c r="R258" s="201">
        <f>Q258*H258</f>
        <v>9.3160000000000007</v>
      </c>
      <c r="S258" s="201">
        <v>0</v>
      </c>
      <c r="T258" s="202">
        <f>S258*H258</f>
        <v>0</v>
      </c>
      <c r="AR258" s="24" t="s">
        <v>172</v>
      </c>
      <c r="AT258" s="24" t="s">
        <v>296</v>
      </c>
      <c r="AU258" s="24" t="s">
        <v>78</v>
      </c>
      <c r="AY258" s="24" t="s">
        <v>132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24" t="s">
        <v>76</v>
      </c>
      <c r="BK258" s="203">
        <f>ROUND(I258*H258,2)</f>
        <v>0</v>
      </c>
      <c r="BL258" s="24" t="s">
        <v>138</v>
      </c>
      <c r="BM258" s="24" t="s">
        <v>468</v>
      </c>
    </row>
    <row r="259" spans="2:65" s="12" customFormat="1" ht="13.5">
      <c r="B259" s="216"/>
      <c r="C259" s="217"/>
      <c r="D259" s="218" t="s">
        <v>140</v>
      </c>
      <c r="E259" s="219" t="s">
        <v>20</v>
      </c>
      <c r="F259" s="220" t="s">
        <v>469</v>
      </c>
      <c r="G259" s="217"/>
      <c r="H259" s="221">
        <v>17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140</v>
      </c>
      <c r="AU259" s="227" t="s">
        <v>78</v>
      </c>
      <c r="AV259" s="12" t="s">
        <v>78</v>
      </c>
      <c r="AW259" s="12" t="s">
        <v>32</v>
      </c>
      <c r="AX259" s="12" t="s">
        <v>76</v>
      </c>
      <c r="AY259" s="227" t="s">
        <v>132</v>
      </c>
    </row>
    <row r="260" spans="2:65" s="1" customFormat="1" ht="22.5" customHeight="1">
      <c r="B260" s="41"/>
      <c r="C260" s="256" t="s">
        <v>470</v>
      </c>
      <c r="D260" s="256" t="s">
        <v>296</v>
      </c>
      <c r="E260" s="257" t="s">
        <v>471</v>
      </c>
      <c r="F260" s="258" t="s">
        <v>472</v>
      </c>
      <c r="G260" s="259" t="s">
        <v>145</v>
      </c>
      <c r="H260" s="260">
        <v>5</v>
      </c>
      <c r="I260" s="261"/>
      <c r="J260" s="260">
        <f>ROUND(I260*H260,2)</f>
        <v>0</v>
      </c>
      <c r="K260" s="258" t="s">
        <v>20</v>
      </c>
      <c r="L260" s="262"/>
      <c r="M260" s="263" t="s">
        <v>20</v>
      </c>
      <c r="N260" s="264" t="s">
        <v>39</v>
      </c>
      <c r="O260" s="42"/>
      <c r="P260" s="201">
        <f>O260*H260</f>
        <v>0</v>
      </c>
      <c r="Q260" s="201">
        <v>3.9E-2</v>
      </c>
      <c r="R260" s="201">
        <f>Q260*H260</f>
        <v>0.19500000000000001</v>
      </c>
      <c r="S260" s="201">
        <v>0</v>
      </c>
      <c r="T260" s="202">
        <f>S260*H260</f>
        <v>0</v>
      </c>
      <c r="AR260" s="24" t="s">
        <v>172</v>
      </c>
      <c r="AT260" s="24" t="s">
        <v>296</v>
      </c>
      <c r="AU260" s="24" t="s">
        <v>78</v>
      </c>
      <c r="AY260" s="24" t="s">
        <v>132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76</v>
      </c>
      <c r="BK260" s="203">
        <f>ROUND(I260*H260,2)</f>
        <v>0</v>
      </c>
      <c r="BL260" s="24" t="s">
        <v>138</v>
      </c>
      <c r="BM260" s="24" t="s">
        <v>473</v>
      </c>
    </row>
    <row r="261" spans="2:65" s="12" customFormat="1" ht="13.5">
      <c r="B261" s="216"/>
      <c r="C261" s="217"/>
      <c r="D261" s="218" t="s">
        <v>140</v>
      </c>
      <c r="E261" s="219" t="s">
        <v>20</v>
      </c>
      <c r="F261" s="220" t="s">
        <v>460</v>
      </c>
      <c r="G261" s="217"/>
      <c r="H261" s="221">
        <v>5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140</v>
      </c>
      <c r="AU261" s="227" t="s">
        <v>78</v>
      </c>
      <c r="AV261" s="12" t="s">
        <v>78</v>
      </c>
      <c r="AW261" s="12" t="s">
        <v>32</v>
      </c>
      <c r="AX261" s="12" t="s">
        <v>76</v>
      </c>
      <c r="AY261" s="227" t="s">
        <v>132</v>
      </c>
    </row>
    <row r="262" spans="2:65" s="1" customFormat="1" ht="22.5" customHeight="1">
      <c r="B262" s="41"/>
      <c r="C262" s="256" t="s">
        <v>474</v>
      </c>
      <c r="D262" s="256" t="s">
        <v>296</v>
      </c>
      <c r="E262" s="257" t="s">
        <v>475</v>
      </c>
      <c r="F262" s="258" t="s">
        <v>476</v>
      </c>
      <c r="G262" s="259" t="s">
        <v>145</v>
      </c>
      <c r="H262" s="260">
        <v>19</v>
      </c>
      <c r="I262" s="261"/>
      <c r="J262" s="260">
        <f>ROUND(I262*H262,2)</f>
        <v>0</v>
      </c>
      <c r="K262" s="258" t="s">
        <v>20</v>
      </c>
      <c r="L262" s="262"/>
      <c r="M262" s="263" t="s">
        <v>20</v>
      </c>
      <c r="N262" s="264" t="s">
        <v>39</v>
      </c>
      <c r="O262" s="42"/>
      <c r="P262" s="201">
        <f>O262*H262</f>
        <v>0</v>
      </c>
      <c r="Q262" s="201">
        <v>5.0999999999999997E-2</v>
      </c>
      <c r="R262" s="201">
        <f>Q262*H262</f>
        <v>0.96899999999999997</v>
      </c>
      <c r="S262" s="201">
        <v>0</v>
      </c>
      <c r="T262" s="202">
        <f>S262*H262</f>
        <v>0</v>
      </c>
      <c r="AR262" s="24" t="s">
        <v>172</v>
      </c>
      <c r="AT262" s="24" t="s">
        <v>296</v>
      </c>
      <c r="AU262" s="24" t="s">
        <v>78</v>
      </c>
      <c r="AY262" s="24" t="s">
        <v>132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76</v>
      </c>
      <c r="BK262" s="203">
        <f>ROUND(I262*H262,2)</f>
        <v>0</v>
      </c>
      <c r="BL262" s="24" t="s">
        <v>138</v>
      </c>
      <c r="BM262" s="24" t="s">
        <v>477</v>
      </c>
    </row>
    <row r="263" spans="2:65" s="12" customFormat="1" ht="13.5">
      <c r="B263" s="216"/>
      <c r="C263" s="217"/>
      <c r="D263" s="218" t="s">
        <v>140</v>
      </c>
      <c r="E263" s="219" t="s">
        <v>20</v>
      </c>
      <c r="F263" s="220" t="s">
        <v>478</v>
      </c>
      <c r="G263" s="217"/>
      <c r="H263" s="221">
        <v>19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140</v>
      </c>
      <c r="AU263" s="227" t="s">
        <v>78</v>
      </c>
      <c r="AV263" s="12" t="s">
        <v>78</v>
      </c>
      <c r="AW263" s="12" t="s">
        <v>32</v>
      </c>
      <c r="AX263" s="12" t="s">
        <v>76</v>
      </c>
      <c r="AY263" s="227" t="s">
        <v>132</v>
      </c>
    </row>
    <row r="264" spans="2:65" s="1" customFormat="1" ht="22.5" customHeight="1">
      <c r="B264" s="41"/>
      <c r="C264" s="256" t="s">
        <v>479</v>
      </c>
      <c r="D264" s="256" t="s">
        <v>296</v>
      </c>
      <c r="E264" s="257" t="s">
        <v>480</v>
      </c>
      <c r="F264" s="258" t="s">
        <v>481</v>
      </c>
      <c r="G264" s="259" t="s">
        <v>145</v>
      </c>
      <c r="H264" s="260">
        <v>13</v>
      </c>
      <c r="I264" s="261"/>
      <c r="J264" s="260">
        <f>ROUND(I264*H264,2)</f>
        <v>0</v>
      </c>
      <c r="K264" s="258" t="s">
        <v>20</v>
      </c>
      <c r="L264" s="262"/>
      <c r="M264" s="263" t="s">
        <v>20</v>
      </c>
      <c r="N264" s="264" t="s">
        <v>39</v>
      </c>
      <c r="O264" s="42"/>
      <c r="P264" s="201">
        <f>O264*H264</f>
        <v>0</v>
      </c>
      <c r="Q264" s="201">
        <v>6.4000000000000001E-2</v>
      </c>
      <c r="R264" s="201">
        <f>Q264*H264</f>
        <v>0.83200000000000007</v>
      </c>
      <c r="S264" s="201">
        <v>0</v>
      </c>
      <c r="T264" s="202">
        <f>S264*H264</f>
        <v>0</v>
      </c>
      <c r="AR264" s="24" t="s">
        <v>172</v>
      </c>
      <c r="AT264" s="24" t="s">
        <v>296</v>
      </c>
      <c r="AU264" s="24" t="s">
        <v>78</v>
      </c>
      <c r="AY264" s="24" t="s">
        <v>132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4" t="s">
        <v>76</v>
      </c>
      <c r="BK264" s="203">
        <f>ROUND(I264*H264,2)</f>
        <v>0</v>
      </c>
      <c r="BL264" s="24" t="s">
        <v>138</v>
      </c>
      <c r="BM264" s="24" t="s">
        <v>482</v>
      </c>
    </row>
    <row r="265" spans="2:65" s="12" customFormat="1" ht="13.5">
      <c r="B265" s="216"/>
      <c r="C265" s="217"/>
      <c r="D265" s="218" t="s">
        <v>140</v>
      </c>
      <c r="E265" s="219" t="s">
        <v>20</v>
      </c>
      <c r="F265" s="220" t="s">
        <v>483</v>
      </c>
      <c r="G265" s="217"/>
      <c r="H265" s="221">
        <v>13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140</v>
      </c>
      <c r="AU265" s="227" t="s">
        <v>78</v>
      </c>
      <c r="AV265" s="12" t="s">
        <v>78</v>
      </c>
      <c r="AW265" s="12" t="s">
        <v>32</v>
      </c>
      <c r="AX265" s="12" t="s">
        <v>76</v>
      </c>
      <c r="AY265" s="227" t="s">
        <v>132</v>
      </c>
    </row>
    <row r="266" spans="2:65" s="1" customFormat="1" ht="22.5" customHeight="1">
      <c r="B266" s="41"/>
      <c r="C266" s="256" t="s">
        <v>484</v>
      </c>
      <c r="D266" s="256" t="s">
        <v>296</v>
      </c>
      <c r="E266" s="257" t="s">
        <v>485</v>
      </c>
      <c r="F266" s="258" t="s">
        <v>486</v>
      </c>
      <c r="G266" s="259" t="s">
        <v>145</v>
      </c>
      <c r="H266" s="260">
        <v>14</v>
      </c>
      <c r="I266" s="261"/>
      <c r="J266" s="260">
        <f>ROUND(I266*H266,2)</f>
        <v>0</v>
      </c>
      <c r="K266" s="258" t="s">
        <v>20</v>
      </c>
      <c r="L266" s="262"/>
      <c r="M266" s="263" t="s">
        <v>20</v>
      </c>
      <c r="N266" s="264" t="s">
        <v>39</v>
      </c>
      <c r="O266" s="42"/>
      <c r="P266" s="201">
        <f>O266*H266</f>
        <v>0</v>
      </c>
      <c r="Q266" s="201">
        <v>1.35</v>
      </c>
      <c r="R266" s="201">
        <f>Q266*H266</f>
        <v>18.900000000000002</v>
      </c>
      <c r="S266" s="201">
        <v>0</v>
      </c>
      <c r="T266" s="202">
        <f>S266*H266</f>
        <v>0</v>
      </c>
      <c r="AR266" s="24" t="s">
        <v>172</v>
      </c>
      <c r="AT266" s="24" t="s">
        <v>296</v>
      </c>
      <c r="AU266" s="24" t="s">
        <v>78</v>
      </c>
      <c r="AY266" s="24" t="s">
        <v>132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4" t="s">
        <v>76</v>
      </c>
      <c r="BK266" s="203">
        <f>ROUND(I266*H266,2)</f>
        <v>0</v>
      </c>
      <c r="BL266" s="24" t="s">
        <v>138</v>
      </c>
      <c r="BM266" s="24" t="s">
        <v>487</v>
      </c>
    </row>
    <row r="267" spans="2:65" s="12" customFormat="1" ht="13.5">
      <c r="B267" s="216"/>
      <c r="C267" s="217"/>
      <c r="D267" s="218" t="s">
        <v>140</v>
      </c>
      <c r="E267" s="219" t="s">
        <v>20</v>
      </c>
      <c r="F267" s="220" t="s">
        <v>488</v>
      </c>
      <c r="G267" s="217"/>
      <c r="H267" s="221">
        <v>14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140</v>
      </c>
      <c r="AU267" s="227" t="s">
        <v>78</v>
      </c>
      <c r="AV267" s="12" t="s">
        <v>78</v>
      </c>
      <c r="AW267" s="12" t="s">
        <v>32</v>
      </c>
      <c r="AX267" s="12" t="s">
        <v>76</v>
      </c>
      <c r="AY267" s="227" t="s">
        <v>132</v>
      </c>
    </row>
    <row r="268" spans="2:65" s="1" customFormat="1" ht="22.5" customHeight="1">
      <c r="B268" s="41"/>
      <c r="C268" s="256" t="s">
        <v>489</v>
      </c>
      <c r="D268" s="256" t="s">
        <v>296</v>
      </c>
      <c r="E268" s="257" t="s">
        <v>490</v>
      </c>
      <c r="F268" s="258" t="s">
        <v>491</v>
      </c>
      <c r="G268" s="259" t="s">
        <v>145</v>
      </c>
      <c r="H268" s="260">
        <v>1</v>
      </c>
      <c r="I268" s="261"/>
      <c r="J268" s="260">
        <f>ROUND(I268*H268,2)</f>
        <v>0</v>
      </c>
      <c r="K268" s="258" t="s">
        <v>20</v>
      </c>
      <c r="L268" s="262"/>
      <c r="M268" s="263" t="s">
        <v>20</v>
      </c>
      <c r="N268" s="264" t="s">
        <v>39</v>
      </c>
      <c r="O268" s="42"/>
      <c r="P268" s="201">
        <f>O268*H268</f>
        <v>0</v>
      </c>
      <c r="Q268" s="201">
        <v>1.0129999999999999</v>
      </c>
      <c r="R268" s="201">
        <f>Q268*H268</f>
        <v>1.0129999999999999</v>
      </c>
      <c r="S268" s="201">
        <v>0</v>
      </c>
      <c r="T268" s="202">
        <f>S268*H268</f>
        <v>0</v>
      </c>
      <c r="AR268" s="24" t="s">
        <v>172</v>
      </c>
      <c r="AT268" s="24" t="s">
        <v>296</v>
      </c>
      <c r="AU268" s="24" t="s">
        <v>78</v>
      </c>
      <c r="AY268" s="24" t="s">
        <v>132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4" t="s">
        <v>76</v>
      </c>
      <c r="BK268" s="203">
        <f>ROUND(I268*H268,2)</f>
        <v>0</v>
      </c>
      <c r="BL268" s="24" t="s">
        <v>138</v>
      </c>
      <c r="BM268" s="24" t="s">
        <v>492</v>
      </c>
    </row>
    <row r="269" spans="2:65" s="12" customFormat="1" ht="13.5">
      <c r="B269" s="216"/>
      <c r="C269" s="217"/>
      <c r="D269" s="218" t="s">
        <v>140</v>
      </c>
      <c r="E269" s="219" t="s">
        <v>20</v>
      </c>
      <c r="F269" s="220" t="s">
        <v>76</v>
      </c>
      <c r="G269" s="217"/>
      <c r="H269" s="221">
        <v>1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140</v>
      </c>
      <c r="AU269" s="227" t="s">
        <v>78</v>
      </c>
      <c r="AV269" s="12" t="s">
        <v>78</v>
      </c>
      <c r="AW269" s="12" t="s">
        <v>32</v>
      </c>
      <c r="AX269" s="12" t="s">
        <v>76</v>
      </c>
      <c r="AY269" s="227" t="s">
        <v>132</v>
      </c>
    </row>
    <row r="270" spans="2:65" s="1" customFormat="1" ht="22.5" customHeight="1">
      <c r="B270" s="41"/>
      <c r="C270" s="256" t="s">
        <v>493</v>
      </c>
      <c r="D270" s="256" t="s">
        <v>296</v>
      </c>
      <c r="E270" s="257" t="s">
        <v>494</v>
      </c>
      <c r="F270" s="258" t="s">
        <v>495</v>
      </c>
      <c r="G270" s="259" t="s">
        <v>145</v>
      </c>
      <c r="H270" s="260">
        <v>1</v>
      </c>
      <c r="I270" s="261"/>
      <c r="J270" s="260">
        <f>ROUND(I270*H270,2)</f>
        <v>0</v>
      </c>
      <c r="K270" s="258" t="s">
        <v>20</v>
      </c>
      <c r="L270" s="262"/>
      <c r="M270" s="263" t="s">
        <v>20</v>
      </c>
      <c r="N270" s="264" t="s">
        <v>39</v>
      </c>
      <c r="O270" s="42"/>
      <c r="P270" s="201">
        <f>O270*H270</f>
        <v>0</v>
      </c>
      <c r="Q270" s="201">
        <v>1.0129999999999999</v>
      </c>
      <c r="R270" s="201">
        <f>Q270*H270</f>
        <v>1.0129999999999999</v>
      </c>
      <c r="S270" s="201">
        <v>0</v>
      </c>
      <c r="T270" s="202">
        <f>S270*H270</f>
        <v>0</v>
      </c>
      <c r="AR270" s="24" t="s">
        <v>172</v>
      </c>
      <c r="AT270" s="24" t="s">
        <v>296</v>
      </c>
      <c r="AU270" s="24" t="s">
        <v>78</v>
      </c>
      <c r="AY270" s="24" t="s">
        <v>132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4" t="s">
        <v>76</v>
      </c>
      <c r="BK270" s="203">
        <f>ROUND(I270*H270,2)</f>
        <v>0</v>
      </c>
      <c r="BL270" s="24" t="s">
        <v>138</v>
      </c>
      <c r="BM270" s="24" t="s">
        <v>496</v>
      </c>
    </row>
    <row r="271" spans="2:65" s="12" customFormat="1" ht="13.5">
      <c r="B271" s="216"/>
      <c r="C271" s="217"/>
      <c r="D271" s="218" t="s">
        <v>140</v>
      </c>
      <c r="E271" s="219" t="s">
        <v>20</v>
      </c>
      <c r="F271" s="220" t="s">
        <v>76</v>
      </c>
      <c r="G271" s="217"/>
      <c r="H271" s="221">
        <v>1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140</v>
      </c>
      <c r="AU271" s="227" t="s">
        <v>78</v>
      </c>
      <c r="AV271" s="12" t="s">
        <v>78</v>
      </c>
      <c r="AW271" s="12" t="s">
        <v>32</v>
      </c>
      <c r="AX271" s="12" t="s">
        <v>76</v>
      </c>
      <c r="AY271" s="227" t="s">
        <v>132</v>
      </c>
    </row>
    <row r="272" spans="2:65" s="1" customFormat="1" ht="22.5" customHeight="1">
      <c r="B272" s="41"/>
      <c r="C272" s="256" t="s">
        <v>497</v>
      </c>
      <c r="D272" s="256" t="s">
        <v>296</v>
      </c>
      <c r="E272" s="257" t="s">
        <v>498</v>
      </c>
      <c r="F272" s="258" t="s">
        <v>499</v>
      </c>
      <c r="G272" s="259" t="s">
        <v>145</v>
      </c>
      <c r="H272" s="260">
        <v>1</v>
      </c>
      <c r="I272" s="261"/>
      <c r="J272" s="260">
        <f>ROUND(I272*H272,2)</f>
        <v>0</v>
      </c>
      <c r="K272" s="258" t="s">
        <v>20</v>
      </c>
      <c r="L272" s="262"/>
      <c r="M272" s="263" t="s">
        <v>20</v>
      </c>
      <c r="N272" s="264" t="s">
        <v>39</v>
      </c>
      <c r="O272" s="42"/>
      <c r="P272" s="201">
        <f>O272*H272</f>
        <v>0</v>
      </c>
      <c r="Q272" s="201">
        <v>1.0129999999999999</v>
      </c>
      <c r="R272" s="201">
        <f>Q272*H272</f>
        <v>1.0129999999999999</v>
      </c>
      <c r="S272" s="201">
        <v>0</v>
      </c>
      <c r="T272" s="202">
        <f>S272*H272</f>
        <v>0</v>
      </c>
      <c r="AR272" s="24" t="s">
        <v>172</v>
      </c>
      <c r="AT272" s="24" t="s">
        <v>296</v>
      </c>
      <c r="AU272" s="24" t="s">
        <v>78</v>
      </c>
      <c r="AY272" s="24" t="s">
        <v>132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76</v>
      </c>
      <c r="BK272" s="203">
        <f>ROUND(I272*H272,2)</f>
        <v>0</v>
      </c>
      <c r="BL272" s="24" t="s">
        <v>138</v>
      </c>
      <c r="BM272" s="24" t="s">
        <v>500</v>
      </c>
    </row>
    <row r="273" spans="2:65" s="12" customFormat="1" ht="13.5">
      <c r="B273" s="216"/>
      <c r="C273" s="217"/>
      <c r="D273" s="218" t="s">
        <v>140</v>
      </c>
      <c r="E273" s="219" t="s">
        <v>20</v>
      </c>
      <c r="F273" s="220" t="s">
        <v>76</v>
      </c>
      <c r="G273" s="217"/>
      <c r="H273" s="221">
        <v>1</v>
      </c>
      <c r="I273" s="222"/>
      <c r="J273" s="217"/>
      <c r="K273" s="217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140</v>
      </c>
      <c r="AU273" s="227" t="s">
        <v>78</v>
      </c>
      <c r="AV273" s="12" t="s">
        <v>78</v>
      </c>
      <c r="AW273" s="12" t="s">
        <v>32</v>
      </c>
      <c r="AX273" s="12" t="s">
        <v>76</v>
      </c>
      <c r="AY273" s="227" t="s">
        <v>132</v>
      </c>
    </row>
    <row r="274" spans="2:65" s="1" customFormat="1" ht="22.5" customHeight="1">
      <c r="B274" s="41"/>
      <c r="C274" s="256" t="s">
        <v>501</v>
      </c>
      <c r="D274" s="256" t="s">
        <v>296</v>
      </c>
      <c r="E274" s="257" t="s">
        <v>502</v>
      </c>
      <c r="F274" s="258" t="s">
        <v>503</v>
      </c>
      <c r="G274" s="259" t="s">
        <v>145</v>
      </c>
      <c r="H274" s="260">
        <v>3</v>
      </c>
      <c r="I274" s="261"/>
      <c r="J274" s="260">
        <f>ROUND(I274*H274,2)</f>
        <v>0</v>
      </c>
      <c r="K274" s="258" t="s">
        <v>20</v>
      </c>
      <c r="L274" s="262"/>
      <c r="M274" s="263" t="s">
        <v>20</v>
      </c>
      <c r="N274" s="264" t="s">
        <v>39</v>
      </c>
      <c r="O274" s="42"/>
      <c r="P274" s="201">
        <f>O274*H274</f>
        <v>0</v>
      </c>
      <c r="Q274" s="201">
        <v>2E-3</v>
      </c>
      <c r="R274" s="201">
        <f>Q274*H274</f>
        <v>6.0000000000000001E-3</v>
      </c>
      <c r="S274" s="201">
        <v>0</v>
      </c>
      <c r="T274" s="202">
        <f>S274*H274</f>
        <v>0</v>
      </c>
      <c r="AR274" s="24" t="s">
        <v>172</v>
      </c>
      <c r="AT274" s="24" t="s">
        <v>296</v>
      </c>
      <c r="AU274" s="24" t="s">
        <v>78</v>
      </c>
      <c r="AY274" s="24" t="s">
        <v>132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76</v>
      </c>
      <c r="BK274" s="203">
        <f>ROUND(I274*H274,2)</f>
        <v>0</v>
      </c>
      <c r="BL274" s="24" t="s">
        <v>138</v>
      </c>
      <c r="BM274" s="24" t="s">
        <v>504</v>
      </c>
    </row>
    <row r="275" spans="2:65" s="12" customFormat="1" ht="13.5">
      <c r="B275" s="216"/>
      <c r="C275" s="217"/>
      <c r="D275" s="218" t="s">
        <v>140</v>
      </c>
      <c r="E275" s="219" t="s">
        <v>20</v>
      </c>
      <c r="F275" s="220" t="s">
        <v>148</v>
      </c>
      <c r="G275" s="217"/>
      <c r="H275" s="221">
        <v>3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140</v>
      </c>
      <c r="AU275" s="227" t="s">
        <v>78</v>
      </c>
      <c r="AV275" s="12" t="s">
        <v>78</v>
      </c>
      <c r="AW275" s="12" t="s">
        <v>32</v>
      </c>
      <c r="AX275" s="12" t="s">
        <v>76</v>
      </c>
      <c r="AY275" s="227" t="s">
        <v>132</v>
      </c>
    </row>
    <row r="276" spans="2:65" s="1" customFormat="1" ht="22.5" customHeight="1">
      <c r="B276" s="41"/>
      <c r="C276" s="256" t="s">
        <v>505</v>
      </c>
      <c r="D276" s="256" t="s">
        <v>296</v>
      </c>
      <c r="E276" s="257" t="s">
        <v>506</v>
      </c>
      <c r="F276" s="258" t="s">
        <v>507</v>
      </c>
      <c r="G276" s="259" t="s">
        <v>145</v>
      </c>
      <c r="H276" s="260">
        <v>91</v>
      </c>
      <c r="I276" s="261"/>
      <c r="J276" s="260">
        <f>ROUND(I276*H276,2)</f>
        <v>0</v>
      </c>
      <c r="K276" s="258" t="s">
        <v>20</v>
      </c>
      <c r="L276" s="262"/>
      <c r="M276" s="263" t="s">
        <v>20</v>
      </c>
      <c r="N276" s="264" t="s">
        <v>39</v>
      </c>
      <c r="O276" s="42"/>
      <c r="P276" s="201">
        <f>O276*H276</f>
        <v>0</v>
      </c>
      <c r="Q276" s="201">
        <v>2E-3</v>
      </c>
      <c r="R276" s="201">
        <f>Q276*H276</f>
        <v>0.182</v>
      </c>
      <c r="S276" s="201">
        <v>0</v>
      </c>
      <c r="T276" s="202">
        <f>S276*H276</f>
        <v>0</v>
      </c>
      <c r="AR276" s="24" t="s">
        <v>172</v>
      </c>
      <c r="AT276" s="24" t="s">
        <v>296</v>
      </c>
      <c r="AU276" s="24" t="s">
        <v>78</v>
      </c>
      <c r="AY276" s="24" t="s">
        <v>132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24" t="s">
        <v>76</v>
      </c>
      <c r="BK276" s="203">
        <f>ROUND(I276*H276,2)</f>
        <v>0</v>
      </c>
      <c r="BL276" s="24" t="s">
        <v>138</v>
      </c>
      <c r="BM276" s="24" t="s">
        <v>508</v>
      </c>
    </row>
    <row r="277" spans="2:65" s="12" customFormat="1" ht="13.5">
      <c r="B277" s="216"/>
      <c r="C277" s="217"/>
      <c r="D277" s="218" t="s">
        <v>140</v>
      </c>
      <c r="E277" s="219" t="s">
        <v>20</v>
      </c>
      <c r="F277" s="220" t="s">
        <v>509</v>
      </c>
      <c r="G277" s="217"/>
      <c r="H277" s="221">
        <v>91</v>
      </c>
      <c r="I277" s="222"/>
      <c r="J277" s="217"/>
      <c r="K277" s="217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140</v>
      </c>
      <c r="AU277" s="227" t="s">
        <v>78</v>
      </c>
      <c r="AV277" s="12" t="s">
        <v>78</v>
      </c>
      <c r="AW277" s="12" t="s">
        <v>32</v>
      </c>
      <c r="AX277" s="12" t="s">
        <v>76</v>
      </c>
      <c r="AY277" s="227" t="s">
        <v>132</v>
      </c>
    </row>
    <row r="278" spans="2:65" s="1" customFormat="1" ht="22.5" customHeight="1">
      <c r="B278" s="41"/>
      <c r="C278" s="193" t="s">
        <v>510</v>
      </c>
      <c r="D278" s="193" t="s">
        <v>134</v>
      </c>
      <c r="E278" s="194" t="s">
        <v>511</v>
      </c>
      <c r="F278" s="195" t="s">
        <v>512</v>
      </c>
      <c r="G278" s="196" t="s">
        <v>158</v>
      </c>
      <c r="H278" s="197">
        <v>6</v>
      </c>
      <c r="I278" s="198"/>
      <c r="J278" s="197">
        <f>ROUND(I278*H278,2)</f>
        <v>0</v>
      </c>
      <c r="K278" s="195" t="s">
        <v>20</v>
      </c>
      <c r="L278" s="61"/>
      <c r="M278" s="199" t="s">
        <v>20</v>
      </c>
      <c r="N278" s="200" t="s">
        <v>39</v>
      </c>
      <c r="O278" s="42"/>
      <c r="P278" s="201">
        <f>O278*H278</f>
        <v>0</v>
      </c>
      <c r="Q278" s="201">
        <v>0.10519000000000001</v>
      </c>
      <c r="R278" s="201">
        <f>Q278*H278</f>
        <v>0.63114000000000003</v>
      </c>
      <c r="S278" s="201">
        <v>0</v>
      </c>
      <c r="T278" s="202">
        <f>S278*H278</f>
        <v>0</v>
      </c>
      <c r="AR278" s="24" t="s">
        <v>138</v>
      </c>
      <c r="AT278" s="24" t="s">
        <v>134</v>
      </c>
      <c r="AU278" s="24" t="s">
        <v>78</v>
      </c>
      <c r="AY278" s="24" t="s">
        <v>132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4" t="s">
        <v>76</v>
      </c>
      <c r="BK278" s="203">
        <f>ROUND(I278*H278,2)</f>
        <v>0</v>
      </c>
      <c r="BL278" s="24" t="s">
        <v>138</v>
      </c>
      <c r="BM278" s="24" t="s">
        <v>513</v>
      </c>
    </row>
    <row r="279" spans="2:65" s="12" customFormat="1" ht="13.5">
      <c r="B279" s="216"/>
      <c r="C279" s="217"/>
      <c r="D279" s="206" t="s">
        <v>140</v>
      </c>
      <c r="E279" s="228" t="s">
        <v>20</v>
      </c>
      <c r="F279" s="229" t="s">
        <v>514</v>
      </c>
      <c r="G279" s="217"/>
      <c r="H279" s="230">
        <v>6</v>
      </c>
      <c r="I279" s="222"/>
      <c r="J279" s="217"/>
      <c r="K279" s="217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140</v>
      </c>
      <c r="AU279" s="227" t="s">
        <v>78</v>
      </c>
      <c r="AV279" s="12" t="s">
        <v>78</v>
      </c>
      <c r="AW279" s="12" t="s">
        <v>32</v>
      </c>
      <c r="AX279" s="12" t="s">
        <v>68</v>
      </c>
      <c r="AY279" s="227" t="s">
        <v>132</v>
      </c>
    </row>
    <row r="280" spans="2:65" s="13" customFormat="1" ht="13.5">
      <c r="B280" s="231"/>
      <c r="C280" s="232"/>
      <c r="D280" s="218" t="s">
        <v>140</v>
      </c>
      <c r="E280" s="233" t="s">
        <v>20</v>
      </c>
      <c r="F280" s="234" t="s">
        <v>184</v>
      </c>
      <c r="G280" s="232"/>
      <c r="H280" s="235">
        <v>6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140</v>
      </c>
      <c r="AU280" s="241" t="s">
        <v>78</v>
      </c>
      <c r="AV280" s="13" t="s">
        <v>138</v>
      </c>
      <c r="AW280" s="13" t="s">
        <v>32</v>
      </c>
      <c r="AX280" s="13" t="s">
        <v>76</v>
      </c>
      <c r="AY280" s="241" t="s">
        <v>132</v>
      </c>
    </row>
    <row r="281" spans="2:65" s="1" customFormat="1" ht="22.5" customHeight="1">
      <c r="B281" s="41"/>
      <c r="C281" s="193" t="s">
        <v>515</v>
      </c>
      <c r="D281" s="193" t="s">
        <v>134</v>
      </c>
      <c r="E281" s="194" t="s">
        <v>516</v>
      </c>
      <c r="F281" s="195" t="s">
        <v>517</v>
      </c>
      <c r="G281" s="196" t="s">
        <v>145</v>
      </c>
      <c r="H281" s="197">
        <v>1</v>
      </c>
      <c r="I281" s="198"/>
      <c r="J281" s="197">
        <f>ROUND(I281*H281,2)</f>
        <v>0</v>
      </c>
      <c r="K281" s="195" t="s">
        <v>20</v>
      </c>
      <c r="L281" s="61"/>
      <c r="M281" s="199" t="s">
        <v>20</v>
      </c>
      <c r="N281" s="200" t="s">
        <v>39</v>
      </c>
      <c r="O281" s="4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4" t="s">
        <v>138</v>
      </c>
      <c r="AT281" s="24" t="s">
        <v>134</v>
      </c>
      <c r="AU281" s="24" t="s">
        <v>78</v>
      </c>
      <c r="AY281" s="24" t="s">
        <v>132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76</v>
      </c>
      <c r="BK281" s="203">
        <f>ROUND(I281*H281,2)</f>
        <v>0</v>
      </c>
      <c r="BL281" s="24" t="s">
        <v>138</v>
      </c>
      <c r="BM281" s="24" t="s">
        <v>518</v>
      </c>
    </row>
    <row r="282" spans="2:65" s="12" customFormat="1" ht="13.5">
      <c r="B282" s="216"/>
      <c r="C282" s="217"/>
      <c r="D282" s="218" t="s">
        <v>140</v>
      </c>
      <c r="E282" s="219" t="s">
        <v>20</v>
      </c>
      <c r="F282" s="220" t="s">
        <v>519</v>
      </c>
      <c r="G282" s="217"/>
      <c r="H282" s="221">
        <v>1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140</v>
      </c>
      <c r="AU282" s="227" t="s">
        <v>78</v>
      </c>
      <c r="AV282" s="12" t="s">
        <v>78</v>
      </c>
      <c r="AW282" s="12" t="s">
        <v>32</v>
      </c>
      <c r="AX282" s="12" t="s">
        <v>76</v>
      </c>
      <c r="AY282" s="227" t="s">
        <v>132</v>
      </c>
    </row>
    <row r="283" spans="2:65" s="1" customFormat="1" ht="22.5" customHeight="1">
      <c r="B283" s="41"/>
      <c r="C283" s="193" t="s">
        <v>520</v>
      </c>
      <c r="D283" s="193" t="s">
        <v>134</v>
      </c>
      <c r="E283" s="194" t="s">
        <v>521</v>
      </c>
      <c r="F283" s="195" t="s">
        <v>522</v>
      </c>
      <c r="G283" s="196" t="s">
        <v>145</v>
      </c>
      <c r="H283" s="197">
        <v>19</v>
      </c>
      <c r="I283" s="198"/>
      <c r="J283" s="197">
        <f>ROUND(I283*H283,2)</f>
        <v>0</v>
      </c>
      <c r="K283" s="195" t="s">
        <v>20</v>
      </c>
      <c r="L283" s="61"/>
      <c r="M283" s="199" t="s">
        <v>20</v>
      </c>
      <c r="N283" s="200" t="s">
        <v>39</v>
      </c>
      <c r="O283" s="42"/>
      <c r="P283" s="201">
        <f>O283*H283</f>
        <v>0</v>
      </c>
      <c r="Q283" s="201">
        <v>7.0200000000000002E-3</v>
      </c>
      <c r="R283" s="201">
        <f>Q283*H283</f>
        <v>0.13338</v>
      </c>
      <c r="S283" s="201">
        <v>0</v>
      </c>
      <c r="T283" s="202">
        <f>S283*H283</f>
        <v>0</v>
      </c>
      <c r="AR283" s="24" t="s">
        <v>138</v>
      </c>
      <c r="AT283" s="24" t="s">
        <v>134</v>
      </c>
      <c r="AU283" s="24" t="s">
        <v>78</v>
      </c>
      <c r="AY283" s="24" t="s">
        <v>132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4" t="s">
        <v>76</v>
      </c>
      <c r="BK283" s="203">
        <f>ROUND(I283*H283,2)</f>
        <v>0</v>
      </c>
      <c r="BL283" s="24" t="s">
        <v>138</v>
      </c>
      <c r="BM283" s="24" t="s">
        <v>523</v>
      </c>
    </row>
    <row r="284" spans="2:65" s="12" customFormat="1" ht="13.5">
      <c r="B284" s="216"/>
      <c r="C284" s="217"/>
      <c r="D284" s="218" t="s">
        <v>140</v>
      </c>
      <c r="E284" s="219" t="s">
        <v>20</v>
      </c>
      <c r="F284" s="220" t="s">
        <v>147</v>
      </c>
      <c r="G284" s="217"/>
      <c r="H284" s="221">
        <v>19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140</v>
      </c>
      <c r="AU284" s="227" t="s">
        <v>78</v>
      </c>
      <c r="AV284" s="12" t="s">
        <v>78</v>
      </c>
      <c r="AW284" s="12" t="s">
        <v>32</v>
      </c>
      <c r="AX284" s="12" t="s">
        <v>76</v>
      </c>
      <c r="AY284" s="227" t="s">
        <v>132</v>
      </c>
    </row>
    <row r="285" spans="2:65" s="1" customFormat="1" ht="22.5" customHeight="1">
      <c r="B285" s="41"/>
      <c r="C285" s="256" t="s">
        <v>524</v>
      </c>
      <c r="D285" s="256" t="s">
        <v>296</v>
      </c>
      <c r="E285" s="257" t="s">
        <v>525</v>
      </c>
      <c r="F285" s="258" t="s">
        <v>526</v>
      </c>
      <c r="G285" s="259" t="s">
        <v>145</v>
      </c>
      <c r="H285" s="260">
        <v>19</v>
      </c>
      <c r="I285" s="261"/>
      <c r="J285" s="260">
        <f>ROUND(I285*H285,2)</f>
        <v>0</v>
      </c>
      <c r="K285" s="258" t="s">
        <v>20</v>
      </c>
      <c r="L285" s="262"/>
      <c r="M285" s="263" t="s">
        <v>20</v>
      </c>
      <c r="N285" s="264" t="s">
        <v>39</v>
      </c>
      <c r="O285" s="42"/>
      <c r="P285" s="201">
        <f>O285*H285</f>
        <v>0</v>
      </c>
      <c r="Q285" s="201">
        <v>5.4300000000000001E-2</v>
      </c>
      <c r="R285" s="201">
        <f>Q285*H285</f>
        <v>1.0317000000000001</v>
      </c>
      <c r="S285" s="201">
        <v>0</v>
      </c>
      <c r="T285" s="202">
        <f>S285*H285</f>
        <v>0</v>
      </c>
      <c r="AR285" s="24" t="s">
        <v>172</v>
      </c>
      <c r="AT285" s="24" t="s">
        <v>296</v>
      </c>
      <c r="AU285" s="24" t="s">
        <v>78</v>
      </c>
      <c r="AY285" s="24" t="s">
        <v>132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4" t="s">
        <v>76</v>
      </c>
      <c r="BK285" s="203">
        <f>ROUND(I285*H285,2)</f>
        <v>0</v>
      </c>
      <c r="BL285" s="24" t="s">
        <v>138</v>
      </c>
      <c r="BM285" s="24" t="s">
        <v>527</v>
      </c>
    </row>
    <row r="286" spans="2:65" s="12" customFormat="1" ht="13.5">
      <c r="B286" s="216"/>
      <c r="C286" s="217"/>
      <c r="D286" s="206" t="s">
        <v>140</v>
      </c>
      <c r="E286" s="228" t="s">
        <v>20</v>
      </c>
      <c r="F286" s="229" t="s">
        <v>147</v>
      </c>
      <c r="G286" s="217"/>
      <c r="H286" s="230">
        <v>19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140</v>
      </c>
      <c r="AU286" s="227" t="s">
        <v>78</v>
      </c>
      <c r="AV286" s="12" t="s">
        <v>78</v>
      </c>
      <c r="AW286" s="12" t="s">
        <v>32</v>
      </c>
      <c r="AX286" s="12" t="s">
        <v>76</v>
      </c>
      <c r="AY286" s="227" t="s">
        <v>132</v>
      </c>
    </row>
    <row r="287" spans="2:65" s="10" customFormat="1" ht="29.85" customHeight="1">
      <c r="B287" s="176"/>
      <c r="C287" s="177"/>
      <c r="D287" s="190" t="s">
        <v>67</v>
      </c>
      <c r="E287" s="191" t="s">
        <v>177</v>
      </c>
      <c r="F287" s="191" t="s">
        <v>528</v>
      </c>
      <c r="G287" s="177"/>
      <c r="H287" s="177"/>
      <c r="I287" s="180"/>
      <c r="J287" s="192">
        <f>BK287</f>
        <v>0</v>
      </c>
      <c r="K287" s="177"/>
      <c r="L287" s="182"/>
      <c r="M287" s="183"/>
      <c r="N287" s="184"/>
      <c r="O287" s="184"/>
      <c r="P287" s="185">
        <f>SUM(P288:P290)</f>
        <v>0</v>
      </c>
      <c r="Q287" s="184"/>
      <c r="R287" s="185">
        <f>SUM(R288:R290)</f>
        <v>0</v>
      </c>
      <c r="S287" s="184"/>
      <c r="T287" s="186">
        <f>SUM(T288:T290)</f>
        <v>0</v>
      </c>
      <c r="AR287" s="187" t="s">
        <v>76</v>
      </c>
      <c r="AT287" s="188" t="s">
        <v>67</v>
      </c>
      <c r="AU287" s="188" t="s">
        <v>76</v>
      </c>
      <c r="AY287" s="187" t="s">
        <v>132</v>
      </c>
      <c r="BK287" s="189">
        <f>SUM(BK288:BK290)</f>
        <v>0</v>
      </c>
    </row>
    <row r="288" spans="2:65" s="1" customFormat="1" ht="22.5" customHeight="1">
      <c r="B288" s="41"/>
      <c r="C288" s="193" t="s">
        <v>529</v>
      </c>
      <c r="D288" s="193" t="s">
        <v>134</v>
      </c>
      <c r="E288" s="194" t="s">
        <v>530</v>
      </c>
      <c r="F288" s="195" t="s">
        <v>531</v>
      </c>
      <c r="G288" s="196" t="s">
        <v>137</v>
      </c>
      <c r="H288" s="197">
        <v>56.2</v>
      </c>
      <c r="I288" s="198"/>
      <c r="J288" s="197">
        <f>ROUND(I288*H288,2)</f>
        <v>0</v>
      </c>
      <c r="K288" s="195" t="s">
        <v>20</v>
      </c>
      <c r="L288" s="61"/>
      <c r="M288" s="199" t="s">
        <v>20</v>
      </c>
      <c r="N288" s="200" t="s">
        <v>39</v>
      </c>
      <c r="O288" s="4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AR288" s="24" t="s">
        <v>138</v>
      </c>
      <c r="AT288" s="24" t="s">
        <v>134</v>
      </c>
      <c r="AU288" s="24" t="s">
        <v>78</v>
      </c>
      <c r="AY288" s="24" t="s">
        <v>132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24" t="s">
        <v>76</v>
      </c>
      <c r="BK288" s="203">
        <f>ROUND(I288*H288,2)</f>
        <v>0</v>
      </c>
      <c r="BL288" s="24" t="s">
        <v>138</v>
      </c>
      <c r="BM288" s="24" t="s">
        <v>532</v>
      </c>
    </row>
    <row r="289" spans="2:65" s="12" customFormat="1" ht="13.5">
      <c r="B289" s="216"/>
      <c r="C289" s="217"/>
      <c r="D289" s="218" t="s">
        <v>140</v>
      </c>
      <c r="E289" s="219" t="s">
        <v>20</v>
      </c>
      <c r="F289" s="220" t="s">
        <v>533</v>
      </c>
      <c r="G289" s="217"/>
      <c r="H289" s="221">
        <v>56.2</v>
      </c>
      <c r="I289" s="222"/>
      <c r="J289" s="217"/>
      <c r="K289" s="217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140</v>
      </c>
      <c r="AU289" s="227" t="s">
        <v>78</v>
      </c>
      <c r="AV289" s="12" t="s">
        <v>78</v>
      </c>
      <c r="AW289" s="12" t="s">
        <v>32</v>
      </c>
      <c r="AX289" s="12" t="s">
        <v>76</v>
      </c>
      <c r="AY289" s="227" t="s">
        <v>132</v>
      </c>
    </row>
    <row r="290" spans="2:65" s="1" customFormat="1" ht="22.5" customHeight="1">
      <c r="B290" s="41"/>
      <c r="C290" s="193" t="s">
        <v>534</v>
      </c>
      <c r="D290" s="193" t="s">
        <v>134</v>
      </c>
      <c r="E290" s="194" t="s">
        <v>535</v>
      </c>
      <c r="F290" s="195" t="s">
        <v>536</v>
      </c>
      <c r="G290" s="196" t="s">
        <v>537</v>
      </c>
      <c r="H290" s="197">
        <v>4</v>
      </c>
      <c r="I290" s="198"/>
      <c r="J290" s="197">
        <f>ROUND(I290*H290,2)</f>
        <v>0</v>
      </c>
      <c r="K290" s="195" t="s">
        <v>20</v>
      </c>
      <c r="L290" s="61"/>
      <c r="M290" s="199" t="s">
        <v>20</v>
      </c>
      <c r="N290" s="200" t="s">
        <v>39</v>
      </c>
      <c r="O290" s="42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AR290" s="24" t="s">
        <v>138</v>
      </c>
      <c r="AT290" s="24" t="s">
        <v>134</v>
      </c>
      <c r="AU290" s="24" t="s">
        <v>78</v>
      </c>
      <c r="AY290" s="24" t="s">
        <v>132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4" t="s">
        <v>76</v>
      </c>
      <c r="BK290" s="203">
        <f>ROUND(I290*H290,2)</f>
        <v>0</v>
      </c>
      <c r="BL290" s="24" t="s">
        <v>138</v>
      </c>
      <c r="BM290" s="24" t="s">
        <v>538</v>
      </c>
    </row>
    <row r="291" spans="2:65" s="10" customFormat="1" ht="29.85" customHeight="1">
      <c r="B291" s="176"/>
      <c r="C291" s="177"/>
      <c r="D291" s="190" t="s">
        <v>67</v>
      </c>
      <c r="E291" s="191" t="s">
        <v>539</v>
      </c>
      <c r="F291" s="191" t="s">
        <v>540</v>
      </c>
      <c r="G291" s="177"/>
      <c r="H291" s="177"/>
      <c r="I291" s="180"/>
      <c r="J291" s="192">
        <f>BK291</f>
        <v>0</v>
      </c>
      <c r="K291" s="177"/>
      <c r="L291" s="182"/>
      <c r="M291" s="183"/>
      <c r="N291" s="184"/>
      <c r="O291" s="184"/>
      <c r="P291" s="185">
        <f>SUM(P292:P303)</f>
        <v>0</v>
      </c>
      <c r="Q291" s="184"/>
      <c r="R291" s="185">
        <f>SUM(R292:R303)</f>
        <v>0</v>
      </c>
      <c r="S291" s="184"/>
      <c r="T291" s="186">
        <f>SUM(T292:T303)</f>
        <v>0</v>
      </c>
      <c r="AR291" s="187" t="s">
        <v>76</v>
      </c>
      <c r="AT291" s="188" t="s">
        <v>67</v>
      </c>
      <c r="AU291" s="188" t="s">
        <v>76</v>
      </c>
      <c r="AY291" s="187" t="s">
        <v>132</v>
      </c>
      <c r="BK291" s="189">
        <f>SUM(BK292:BK303)</f>
        <v>0</v>
      </c>
    </row>
    <row r="292" spans="2:65" s="1" customFormat="1" ht="22.5" customHeight="1">
      <c r="B292" s="41"/>
      <c r="C292" s="193" t="s">
        <v>541</v>
      </c>
      <c r="D292" s="193" t="s">
        <v>134</v>
      </c>
      <c r="E292" s="194" t="s">
        <v>542</v>
      </c>
      <c r="F292" s="195" t="s">
        <v>543</v>
      </c>
      <c r="G292" s="196" t="s">
        <v>284</v>
      </c>
      <c r="H292" s="197">
        <v>413.9</v>
      </c>
      <c r="I292" s="198"/>
      <c r="J292" s="197">
        <f>ROUND(I292*H292,2)</f>
        <v>0</v>
      </c>
      <c r="K292" s="195" t="s">
        <v>20</v>
      </c>
      <c r="L292" s="61"/>
      <c r="M292" s="199" t="s">
        <v>20</v>
      </c>
      <c r="N292" s="200" t="s">
        <v>39</v>
      </c>
      <c r="O292" s="4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AR292" s="24" t="s">
        <v>138</v>
      </c>
      <c r="AT292" s="24" t="s">
        <v>134</v>
      </c>
      <c r="AU292" s="24" t="s">
        <v>78</v>
      </c>
      <c r="AY292" s="24" t="s">
        <v>132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76</v>
      </c>
      <c r="BK292" s="203">
        <f>ROUND(I292*H292,2)</f>
        <v>0</v>
      </c>
      <c r="BL292" s="24" t="s">
        <v>138</v>
      </c>
      <c r="BM292" s="24" t="s">
        <v>544</v>
      </c>
    </row>
    <row r="293" spans="2:65" s="11" customFormat="1" ht="13.5">
      <c r="B293" s="204"/>
      <c r="C293" s="205"/>
      <c r="D293" s="206" t="s">
        <v>140</v>
      </c>
      <c r="E293" s="207" t="s">
        <v>20</v>
      </c>
      <c r="F293" s="208" t="s">
        <v>545</v>
      </c>
      <c r="G293" s="205"/>
      <c r="H293" s="209" t="s">
        <v>20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140</v>
      </c>
      <c r="AU293" s="215" t="s">
        <v>78</v>
      </c>
      <c r="AV293" s="11" t="s">
        <v>76</v>
      </c>
      <c r="AW293" s="11" t="s">
        <v>32</v>
      </c>
      <c r="AX293" s="11" t="s">
        <v>68</v>
      </c>
      <c r="AY293" s="215" t="s">
        <v>132</v>
      </c>
    </row>
    <row r="294" spans="2:65" s="12" customFormat="1" ht="13.5">
      <c r="B294" s="216"/>
      <c r="C294" s="217"/>
      <c r="D294" s="218" t="s">
        <v>140</v>
      </c>
      <c r="E294" s="219" t="s">
        <v>20</v>
      </c>
      <c r="F294" s="220" t="s">
        <v>546</v>
      </c>
      <c r="G294" s="217"/>
      <c r="H294" s="221">
        <v>413.9</v>
      </c>
      <c r="I294" s="222"/>
      <c r="J294" s="217"/>
      <c r="K294" s="217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140</v>
      </c>
      <c r="AU294" s="227" t="s">
        <v>78</v>
      </c>
      <c r="AV294" s="12" t="s">
        <v>78</v>
      </c>
      <c r="AW294" s="12" t="s">
        <v>32</v>
      </c>
      <c r="AX294" s="12" t="s">
        <v>76</v>
      </c>
      <c r="AY294" s="227" t="s">
        <v>132</v>
      </c>
    </row>
    <row r="295" spans="2:65" s="1" customFormat="1" ht="22.5" customHeight="1">
      <c r="B295" s="41"/>
      <c r="C295" s="193" t="s">
        <v>547</v>
      </c>
      <c r="D295" s="193" t="s">
        <v>134</v>
      </c>
      <c r="E295" s="194" t="s">
        <v>548</v>
      </c>
      <c r="F295" s="195" t="s">
        <v>549</v>
      </c>
      <c r="G295" s="196" t="s">
        <v>284</v>
      </c>
      <c r="H295" s="197">
        <v>3725.09</v>
      </c>
      <c r="I295" s="198"/>
      <c r="J295" s="197">
        <f>ROUND(I295*H295,2)</f>
        <v>0</v>
      </c>
      <c r="K295" s="195" t="s">
        <v>20</v>
      </c>
      <c r="L295" s="61"/>
      <c r="M295" s="199" t="s">
        <v>20</v>
      </c>
      <c r="N295" s="200" t="s">
        <v>39</v>
      </c>
      <c r="O295" s="4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AR295" s="24" t="s">
        <v>138</v>
      </c>
      <c r="AT295" s="24" t="s">
        <v>134</v>
      </c>
      <c r="AU295" s="24" t="s">
        <v>78</v>
      </c>
      <c r="AY295" s="24" t="s">
        <v>132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76</v>
      </c>
      <c r="BK295" s="203">
        <f>ROUND(I295*H295,2)</f>
        <v>0</v>
      </c>
      <c r="BL295" s="24" t="s">
        <v>138</v>
      </c>
      <c r="BM295" s="24" t="s">
        <v>550</v>
      </c>
    </row>
    <row r="296" spans="2:65" s="11" customFormat="1" ht="13.5">
      <c r="B296" s="204"/>
      <c r="C296" s="205"/>
      <c r="D296" s="206" t="s">
        <v>140</v>
      </c>
      <c r="E296" s="207" t="s">
        <v>20</v>
      </c>
      <c r="F296" s="208" t="s">
        <v>551</v>
      </c>
      <c r="G296" s="205"/>
      <c r="H296" s="209" t="s">
        <v>20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140</v>
      </c>
      <c r="AU296" s="215" t="s">
        <v>78</v>
      </c>
      <c r="AV296" s="11" t="s">
        <v>76</v>
      </c>
      <c r="AW296" s="11" t="s">
        <v>32</v>
      </c>
      <c r="AX296" s="11" t="s">
        <v>68</v>
      </c>
      <c r="AY296" s="215" t="s">
        <v>132</v>
      </c>
    </row>
    <row r="297" spans="2:65" s="12" customFormat="1" ht="13.5">
      <c r="B297" s="216"/>
      <c r="C297" s="217"/>
      <c r="D297" s="218" t="s">
        <v>140</v>
      </c>
      <c r="E297" s="219" t="s">
        <v>20</v>
      </c>
      <c r="F297" s="220" t="s">
        <v>552</v>
      </c>
      <c r="G297" s="217"/>
      <c r="H297" s="221">
        <v>3725.09</v>
      </c>
      <c r="I297" s="222"/>
      <c r="J297" s="217"/>
      <c r="K297" s="217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140</v>
      </c>
      <c r="AU297" s="227" t="s">
        <v>78</v>
      </c>
      <c r="AV297" s="12" t="s">
        <v>78</v>
      </c>
      <c r="AW297" s="12" t="s">
        <v>32</v>
      </c>
      <c r="AX297" s="12" t="s">
        <v>76</v>
      </c>
      <c r="AY297" s="227" t="s">
        <v>132</v>
      </c>
    </row>
    <row r="298" spans="2:65" s="1" customFormat="1" ht="22.5" customHeight="1">
      <c r="B298" s="41"/>
      <c r="C298" s="193" t="s">
        <v>553</v>
      </c>
      <c r="D298" s="193" t="s">
        <v>134</v>
      </c>
      <c r="E298" s="194" t="s">
        <v>554</v>
      </c>
      <c r="F298" s="195" t="s">
        <v>555</v>
      </c>
      <c r="G298" s="196" t="s">
        <v>284</v>
      </c>
      <c r="H298" s="197">
        <v>8.4700000000000006</v>
      </c>
      <c r="I298" s="198"/>
      <c r="J298" s="197">
        <f>ROUND(I298*H298,2)</f>
        <v>0</v>
      </c>
      <c r="K298" s="195" t="s">
        <v>159</v>
      </c>
      <c r="L298" s="61"/>
      <c r="M298" s="199" t="s">
        <v>20</v>
      </c>
      <c r="N298" s="200" t="s">
        <v>39</v>
      </c>
      <c r="O298" s="42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AR298" s="24" t="s">
        <v>138</v>
      </c>
      <c r="AT298" s="24" t="s">
        <v>134</v>
      </c>
      <c r="AU298" s="24" t="s">
        <v>78</v>
      </c>
      <c r="AY298" s="24" t="s">
        <v>132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24" t="s">
        <v>76</v>
      </c>
      <c r="BK298" s="203">
        <f>ROUND(I298*H298,2)</f>
        <v>0</v>
      </c>
      <c r="BL298" s="24" t="s">
        <v>138</v>
      </c>
      <c r="BM298" s="24" t="s">
        <v>556</v>
      </c>
    </row>
    <row r="299" spans="2:65" s="12" customFormat="1" ht="13.5">
      <c r="B299" s="216"/>
      <c r="C299" s="217"/>
      <c r="D299" s="218" t="s">
        <v>140</v>
      </c>
      <c r="E299" s="219" t="s">
        <v>20</v>
      </c>
      <c r="F299" s="220" t="s">
        <v>557</v>
      </c>
      <c r="G299" s="217"/>
      <c r="H299" s="221">
        <v>8.4700000000000006</v>
      </c>
      <c r="I299" s="222"/>
      <c r="J299" s="217"/>
      <c r="K299" s="217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140</v>
      </c>
      <c r="AU299" s="227" t="s">
        <v>78</v>
      </c>
      <c r="AV299" s="12" t="s">
        <v>78</v>
      </c>
      <c r="AW299" s="12" t="s">
        <v>32</v>
      </c>
      <c r="AX299" s="12" t="s">
        <v>76</v>
      </c>
      <c r="AY299" s="227" t="s">
        <v>132</v>
      </c>
    </row>
    <row r="300" spans="2:65" s="1" customFormat="1" ht="22.5" customHeight="1">
      <c r="B300" s="41"/>
      <c r="C300" s="193" t="s">
        <v>558</v>
      </c>
      <c r="D300" s="193" t="s">
        <v>134</v>
      </c>
      <c r="E300" s="194" t="s">
        <v>559</v>
      </c>
      <c r="F300" s="195" t="s">
        <v>560</v>
      </c>
      <c r="G300" s="196" t="s">
        <v>284</v>
      </c>
      <c r="H300" s="197">
        <v>20.23</v>
      </c>
      <c r="I300" s="198"/>
      <c r="J300" s="197">
        <f>ROUND(I300*H300,2)</f>
        <v>0</v>
      </c>
      <c r="K300" s="195" t="s">
        <v>20</v>
      </c>
      <c r="L300" s="61"/>
      <c r="M300" s="199" t="s">
        <v>20</v>
      </c>
      <c r="N300" s="200" t="s">
        <v>39</v>
      </c>
      <c r="O300" s="4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AR300" s="24" t="s">
        <v>138</v>
      </c>
      <c r="AT300" s="24" t="s">
        <v>134</v>
      </c>
      <c r="AU300" s="24" t="s">
        <v>78</v>
      </c>
      <c r="AY300" s="24" t="s">
        <v>132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4" t="s">
        <v>76</v>
      </c>
      <c r="BK300" s="203">
        <f>ROUND(I300*H300,2)</f>
        <v>0</v>
      </c>
      <c r="BL300" s="24" t="s">
        <v>138</v>
      </c>
      <c r="BM300" s="24" t="s">
        <v>561</v>
      </c>
    </row>
    <row r="301" spans="2:65" s="12" customFormat="1" ht="13.5">
      <c r="B301" s="216"/>
      <c r="C301" s="217"/>
      <c r="D301" s="218" t="s">
        <v>140</v>
      </c>
      <c r="E301" s="219" t="s">
        <v>20</v>
      </c>
      <c r="F301" s="220" t="s">
        <v>562</v>
      </c>
      <c r="G301" s="217"/>
      <c r="H301" s="221">
        <v>20.23</v>
      </c>
      <c r="I301" s="222"/>
      <c r="J301" s="217"/>
      <c r="K301" s="217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140</v>
      </c>
      <c r="AU301" s="227" t="s">
        <v>78</v>
      </c>
      <c r="AV301" s="12" t="s">
        <v>78</v>
      </c>
      <c r="AW301" s="12" t="s">
        <v>32</v>
      </c>
      <c r="AX301" s="12" t="s">
        <v>76</v>
      </c>
      <c r="AY301" s="227" t="s">
        <v>132</v>
      </c>
    </row>
    <row r="302" spans="2:65" s="1" customFormat="1" ht="22.5" customHeight="1">
      <c r="B302" s="41"/>
      <c r="C302" s="193" t="s">
        <v>563</v>
      </c>
      <c r="D302" s="193" t="s">
        <v>134</v>
      </c>
      <c r="E302" s="194" t="s">
        <v>564</v>
      </c>
      <c r="F302" s="195" t="s">
        <v>565</v>
      </c>
      <c r="G302" s="196" t="s">
        <v>284</v>
      </c>
      <c r="H302" s="197">
        <v>61.8</v>
      </c>
      <c r="I302" s="198"/>
      <c r="J302" s="197">
        <f>ROUND(I302*H302,2)</f>
        <v>0</v>
      </c>
      <c r="K302" s="195" t="s">
        <v>20</v>
      </c>
      <c r="L302" s="61"/>
      <c r="M302" s="199" t="s">
        <v>20</v>
      </c>
      <c r="N302" s="200" t="s">
        <v>39</v>
      </c>
      <c r="O302" s="4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4" t="s">
        <v>138</v>
      </c>
      <c r="AT302" s="24" t="s">
        <v>134</v>
      </c>
      <c r="AU302" s="24" t="s">
        <v>78</v>
      </c>
      <c r="AY302" s="24" t="s">
        <v>132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76</v>
      </c>
      <c r="BK302" s="203">
        <f>ROUND(I302*H302,2)</f>
        <v>0</v>
      </c>
      <c r="BL302" s="24" t="s">
        <v>138</v>
      </c>
      <c r="BM302" s="24" t="s">
        <v>566</v>
      </c>
    </row>
    <row r="303" spans="2:65" s="12" customFormat="1" ht="13.5">
      <c r="B303" s="216"/>
      <c r="C303" s="217"/>
      <c r="D303" s="206" t="s">
        <v>140</v>
      </c>
      <c r="E303" s="228" t="s">
        <v>20</v>
      </c>
      <c r="F303" s="229" t="s">
        <v>567</v>
      </c>
      <c r="G303" s="217"/>
      <c r="H303" s="230">
        <v>61.8</v>
      </c>
      <c r="I303" s="222"/>
      <c r="J303" s="217"/>
      <c r="K303" s="217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140</v>
      </c>
      <c r="AU303" s="227" t="s">
        <v>78</v>
      </c>
      <c r="AV303" s="12" t="s">
        <v>78</v>
      </c>
      <c r="AW303" s="12" t="s">
        <v>32</v>
      </c>
      <c r="AX303" s="12" t="s">
        <v>76</v>
      </c>
      <c r="AY303" s="227" t="s">
        <v>132</v>
      </c>
    </row>
    <row r="304" spans="2:65" s="10" customFormat="1" ht="29.85" customHeight="1">
      <c r="B304" s="176"/>
      <c r="C304" s="177"/>
      <c r="D304" s="190" t="s">
        <v>67</v>
      </c>
      <c r="E304" s="191" t="s">
        <v>568</v>
      </c>
      <c r="F304" s="191" t="s">
        <v>569</v>
      </c>
      <c r="G304" s="177"/>
      <c r="H304" s="177"/>
      <c r="I304" s="180"/>
      <c r="J304" s="192">
        <f>BK304</f>
        <v>0</v>
      </c>
      <c r="K304" s="177"/>
      <c r="L304" s="182"/>
      <c r="M304" s="183"/>
      <c r="N304" s="184"/>
      <c r="O304" s="184"/>
      <c r="P304" s="185">
        <f>P305</f>
        <v>0</v>
      </c>
      <c r="Q304" s="184"/>
      <c r="R304" s="185">
        <f>R305</f>
        <v>0</v>
      </c>
      <c r="S304" s="184"/>
      <c r="T304" s="186">
        <f>T305</f>
        <v>0</v>
      </c>
      <c r="AR304" s="187" t="s">
        <v>76</v>
      </c>
      <c r="AT304" s="188" t="s">
        <v>67</v>
      </c>
      <c r="AU304" s="188" t="s">
        <v>76</v>
      </c>
      <c r="AY304" s="187" t="s">
        <v>132</v>
      </c>
      <c r="BK304" s="189">
        <f>BK305</f>
        <v>0</v>
      </c>
    </row>
    <row r="305" spans="2:65" s="1" customFormat="1" ht="22.5" customHeight="1">
      <c r="B305" s="41"/>
      <c r="C305" s="193" t="s">
        <v>570</v>
      </c>
      <c r="D305" s="193" t="s">
        <v>134</v>
      </c>
      <c r="E305" s="194" t="s">
        <v>571</v>
      </c>
      <c r="F305" s="195" t="s">
        <v>572</v>
      </c>
      <c r="G305" s="196" t="s">
        <v>284</v>
      </c>
      <c r="H305" s="197">
        <v>2622.1</v>
      </c>
      <c r="I305" s="198"/>
      <c r="J305" s="197">
        <f>ROUND(I305*H305,2)</f>
        <v>0</v>
      </c>
      <c r="K305" s="195" t="s">
        <v>20</v>
      </c>
      <c r="L305" s="61"/>
      <c r="M305" s="199" t="s">
        <v>20</v>
      </c>
      <c r="N305" s="265" t="s">
        <v>39</v>
      </c>
      <c r="O305" s="266"/>
      <c r="P305" s="267">
        <f>O305*H305</f>
        <v>0</v>
      </c>
      <c r="Q305" s="267">
        <v>0</v>
      </c>
      <c r="R305" s="267">
        <f>Q305*H305</f>
        <v>0</v>
      </c>
      <c r="S305" s="267">
        <v>0</v>
      </c>
      <c r="T305" s="268">
        <f>S305*H305</f>
        <v>0</v>
      </c>
      <c r="AR305" s="24" t="s">
        <v>138</v>
      </c>
      <c r="AT305" s="24" t="s">
        <v>134</v>
      </c>
      <c r="AU305" s="24" t="s">
        <v>78</v>
      </c>
      <c r="AY305" s="24" t="s">
        <v>132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76</v>
      </c>
      <c r="BK305" s="203">
        <f>ROUND(I305*H305,2)</f>
        <v>0</v>
      </c>
      <c r="BL305" s="24" t="s">
        <v>138</v>
      </c>
      <c r="BM305" s="24" t="s">
        <v>573</v>
      </c>
    </row>
    <row r="306" spans="2:65" s="1" customFormat="1" ht="6.95" customHeight="1">
      <c r="B306" s="56"/>
      <c r="C306" s="57"/>
      <c r="D306" s="57"/>
      <c r="E306" s="57"/>
      <c r="F306" s="57"/>
      <c r="G306" s="57"/>
      <c r="H306" s="57"/>
      <c r="I306" s="139"/>
      <c r="J306" s="57"/>
      <c r="K306" s="57"/>
      <c r="L306" s="61"/>
    </row>
  </sheetData>
  <sheetProtection password="CC35" sheet="1" objects="1" scenarios="1" formatCells="0" formatColumns="0" formatRows="0" sort="0" autoFilter="0"/>
  <autoFilter ref="C84:K305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399" t="s">
        <v>95</v>
      </c>
      <c r="H1" s="399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17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Horní Bříza, Tovární ulice obnova kanalizace a vodovodu-1</v>
      </c>
      <c r="F7" s="393"/>
      <c r="G7" s="393"/>
      <c r="H7" s="393"/>
      <c r="I7" s="117"/>
      <c r="J7" s="29"/>
      <c r="K7" s="31"/>
    </row>
    <row r="8" spans="1:70" s="1" customFormat="1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4" t="s">
        <v>574</v>
      </c>
      <c r="F9" s="395"/>
      <c r="G9" s="395"/>
      <c r="H9" s="39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19</v>
      </c>
      <c r="E11" s="42"/>
      <c r="F11" s="35" t="s">
        <v>20</v>
      </c>
      <c r="G11" s="42"/>
      <c r="H11" s="42"/>
      <c r="I11" s="119" t="s">
        <v>21</v>
      </c>
      <c r="J11" s="35" t="s">
        <v>20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19" t="s">
        <v>24</v>
      </c>
      <c r="J12" s="120" t="str">
        <f>'Rekapitulace stavby'!AN8</f>
        <v>10.3.2017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19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28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29</v>
      </c>
      <c r="E17" s="42"/>
      <c r="F17" s="42"/>
      <c r="G17" s="42"/>
      <c r="H17" s="42"/>
      <c r="I17" s="119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28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31</v>
      </c>
      <c r="E20" s="42"/>
      <c r="F20" s="42"/>
      <c r="G20" s="42"/>
      <c r="H20" s="42"/>
      <c r="I20" s="119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28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20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34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36</v>
      </c>
      <c r="G29" s="42"/>
      <c r="H29" s="42"/>
      <c r="I29" s="129" t="s">
        <v>35</v>
      </c>
      <c r="J29" s="46" t="s">
        <v>37</v>
      </c>
      <c r="K29" s="45"/>
    </row>
    <row r="30" spans="2:11" s="1" customFormat="1" ht="14.45" customHeight="1">
      <c r="B30" s="41"/>
      <c r="C30" s="42"/>
      <c r="D30" s="49" t="s">
        <v>38</v>
      </c>
      <c r="E30" s="49" t="s">
        <v>39</v>
      </c>
      <c r="F30" s="130">
        <f>ROUND(SUM(BE85:BE277), 2)</f>
        <v>0</v>
      </c>
      <c r="G30" s="42"/>
      <c r="H30" s="42"/>
      <c r="I30" s="131">
        <v>0.21</v>
      </c>
      <c r="J30" s="130">
        <f>ROUND(ROUND((SUM(BE85:BE277)),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40</v>
      </c>
      <c r="F31" s="130">
        <f>ROUND(SUM(BF85:BF277), 2)</f>
        <v>0</v>
      </c>
      <c r="G31" s="42"/>
      <c r="H31" s="42"/>
      <c r="I31" s="131">
        <v>0.15</v>
      </c>
      <c r="J31" s="130">
        <f>ROUND(ROUND((SUM(BF85:BF277)),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41</v>
      </c>
      <c r="F32" s="130">
        <f>ROUND(SUM(BG85:BG277),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42</v>
      </c>
      <c r="F33" s="130">
        <f>ROUND(SUM(BH85:BH277),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43</v>
      </c>
      <c r="F34" s="130">
        <f>ROUND(SUM(BI85:BI277),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44</v>
      </c>
      <c r="E36" s="79"/>
      <c r="F36" s="79"/>
      <c r="G36" s="134" t="s">
        <v>45</v>
      </c>
      <c r="H36" s="135" t="s">
        <v>46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17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Horní Bříza, Tovární ulice obnova kanalizace a vodovodu-1</v>
      </c>
      <c r="F45" s="393"/>
      <c r="G45" s="393"/>
      <c r="H45" s="393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02 - Jednotná kanalizace - východ</v>
      </c>
      <c r="F47" s="395"/>
      <c r="G47" s="395"/>
      <c r="H47" s="39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19" t="s">
        <v>24</v>
      </c>
      <c r="J49" s="120" t="str">
        <f>IF(J12="","",J12)</f>
        <v>10.3.2017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 xml:space="preserve"> </v>
      </c>
      <c r="G51" s="42"/>
      <c r="H51" s="42"/>
      <c r="I51" s="119" t="s">
        <v>31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29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103</v>
      </c>
      <c r="D54" s="132"/>
      <c r="E54" s="132"/>
      <c r="F54" s="132"/>
      <c r="G54" s="132"/>
      <c r="H54" s="132"/>
      <c r="I54" s="145"/>
      <c r="J54" s="146" t="s">
        <v>104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105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106</v>
      </c>
    </row>
    <row r="57" spans="2:47" s="7" customFormat="1" ht="24.95" customHeight="1">
      <c r="B57" s="149"/>
      <c r="C57" s="150"/>
      <c r="D57" s="151" t="s">
        <v>107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108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109</v>
      </c>
      <c r="E59" s="159"/>
      <c r="F59" s="159"/>
      <c r="G59" s="159"/>
      <c r="H59" s="159"/>
      <c r="I59" s="160"/>
      <c r="J59" s="161">
        <f>J175</f>
        <v>0</v>
      </c>
      <c r="K59" s="162"/>
    </row>
    <row r="60" spans="2:47" s="8" customFormat="1" ht="19.899999999999999" customHeight="1">
      <c r="B60" s="156"/>
      <c r="C60" s="157"/>
      <c r="D60" s="158" t="s">
        <v>110</v>
      </c>
      <c r="E60" s="159"/>
      <c r="F60" s="159"/>
      <c r="G60" s="159"/>
      <c r="H60" s="159"/>
      <c r="I60" s="160"/>
      <c r="J60" s="161">
        <f>J178</f>
        <v>0</v>
      </c>
      <c r="K60" s="162"/>
    </row>
    <row r="61" spans="2:47" s="8" customFormat="1" ht="19.899999999999999" customHeight="1">
      <c r="B61" s="156"/>
      <c r="C61" s="157"/>
      <c r="D61" s="158" t="s">
        <v>111</v>
      </c>
      <c r="E61" s="159"/>
      <c r="F61" s="159"/>
      <c r="G61" s="159"/>
      <c r="H61" s="159"/>
      <c r="I61" s="160"/>
      <c r="J61" s="161">
        <f>J186</f>
        <v>0</v>
      </c>
      <c r="K61" s="162"/>
    </row>
    <row r="62" spans="2:47" s="8" customFormat="1" ht="19.899999999999999" customHeight="1">
      <c r="B62" s="156"/>
      <c r="C62" s="157"/>
      <c r="D62" s="158" t="s">
        <v>112</v>
      </c>
      <c r="E62" s="159"/>
      <c r="F62" s="159"/>
      <c r="G62" s="159"/>
      <c r="H62" s="159"/>
      <c r="I62" s="160"/>
      <c r="J62" s="161">
        <f>J189</f>
        <v>0</v>
      </c>
      <c r="K62" s="162"/>
    </row>
    <row r="63" spans="2:47" s="8" customFormat="1" ht="19.899999999999999" customHeight="1">
      <c r="B63" s="156"/>
      <c r="C63" s="157"/>
      <c r="D63" s="158" t="s">
        <v>113</v>
      </c>
      <c r="E63" s="159"/>
      <c r="F63" s="159"/>
      <c r="G63" s="159"/>
      <c r="H63" s="159"/>
      <c r="I63" s="160"/>
      <c r="J63" s="161">
        <f>J262</f>
        <v>0</v>
      </c>
      <c r="K63" s="162"/>
    </row>
    <row r="64" spans="2:47" s="8" customFormat="1" ht="19.899999999999999" customHeight="1">
      <c r="B64" s="156"/>
      <c r="C64" s="157"/>
      <c r="D64" s="158" t="s">
        <v>114</v>
      </c>
      <c r="E64" s="159"/>
      <c r="F64" s="159"/>
      <c r="G64" s="159"/>
      <c r="H64" s="159"/>
      <c r="I64" s="160"/>
      <c r="J64" s="161">
        <f>J265</f>
        <v>0</v>
      </c>
      <c r="K64" s="162"/>
    </row>
    <row r="65" spans="2:12" s="8" customFormat="1" ht="19.899999999999999" customHeight="1">
      <c r="B65" s="156"/>
      <c r="C65" s="157"/>
      <c r="D65" s="158" t="s">
        <v>115</v>
      </c>
      <c r="E65" s="159"/>
      <c r="F65" s="159"/>
      <c r="G65" s="159"/>
      <c r="H65" s="159"/>
      <c r="I65" s="160"/>
      <c r="J65" s="161">
        <f>J276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116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17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2.5" customHeight="1">
      <c r="B75" s="41"/>
      <c r="C75" s="63"/>
      <c r="D75" s="63"/>
      <c r="E75" s="396" t="str">
        <f>E7</f>
        <v>Horní Bříza, Tovární ulice obnova kanalizace a vodovodu-1</v>
      </c>
      <c r="F75" s="397"/>
      <c r="G75" s="397"/>
      <c r="H75" s="397"/>
      <c r="I75" s="163"/>
      <c r="J75" s="63"/>
      <c r="K75" s="63"/>
      <c r="L75" s="61"/>
    </row>
    <row r="76" spans="2:12" s="1" customFormat="1" ht="14.45" customHeight="1">
      <c r="B76" s="41"/>
      <c r="C76" s="65" t="s">
        <v>100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23.25" customHeight="1">
      <c r="B77" s="41"/>
      <c r="C77" s="63"/>
      <c r="D77" s="63"/>
      <c r="E77" s="372" t="str">
        <f>E9</f>
        <v>02 - Jednotná kanalizace - východ</v>
      </c>
      <c r="F77" s="398"/>
      <c r="G77" s="398"/>
      <c r="H77" s="398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22</v>
      </c>
      <c r="D79" s="63"/>
      <c r="E79" s="63"/>
      <c r="F79" s="164" t="str">
        <f>F12</f>
        <v xml:space="preserve"> </v>
      </c>
      <c r="G79" s="63"/>
      <c r="H79" s="63"/>
      <c r="I79" s="165" t="s">
        <v>24</v>
      </c>
      <c r="J79" s="73" t="str">
        <f>IF(J12="","",J12)</f>
        <v>10.3.2017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>
      <c r="B81" s="41"/>
      <c r="C81" s="65" t="s">
        <v>26</v>
      </c>
      <c r="D81" s="63"/>
      <c r="E81" s="63"/>
      <c r="F81" s="164" t="str">
        <f>E15</f>
        <v xml:space="preserve"> </v>
      </c>
      <c r="G81" s="63"/>
      <c r="H81" s="63"/>
      <c r="I81" s="165" t="s">
        <v>31</v>
      </c>
      <c r="J81" s="164" t="str">
        <f>E21</f>
        <v xml:space="preserve"> </v>
      </c>
      <c r="K81" s="63"/>
      <c r="L81" s="61"/>
    </row>
    <row r="82" spans="2:65" s="1" customFormat="1" ht="14.45" customHeight="1">
      <c r="B82" s="41"/>
      <c r="C82" s="65" t="s">
        <v>29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117</v>
      </c>
      <c r="D84" s="168" t="s">
        <v>53</v>
      </c>
      <c r="E84" s="168" t="s">
        <v>49</v>
      </c>
      <c r="F84" s="168" t="s">
        <v>118</v>
      </c>
      <c r="G84" s="168" t="s">
        <v>119</v>
      </c>
      <c r="H84" s="168" t="s">
        <v>120</v>
      </c>
      <c r="I84" s="169" t="s">
        <v>121</v>
      </c>
      <c r="J84" s="168" t="s">
        <v>104</v>
      </c>
      <c r="K84" s="170" t="s">
        <v>122</v>
      </c>
      <c r="L84" s="171"/>
      <c r="M84" s="81" t="s">
        <v>123</v>
      </c>
      <c r="N84" s="82" t="s">
        <v>38</v>
      </c>
      <c r="O84" s="82" t="s">
        <v>124</v>
      </c>
      <c r="P84" s="82" t="s">
        <v>125</v>
      </c>
      <c r="Q84" s="82" t="s">
        <v>126</v>
      </c>
      <c r="R84" s="82" t="s">
        <v>127</v>
      </c>
      <c r="S84" s="82" t="s">
        <v>128</v>
      </c>
      <c r="T84" s="83" t="s">
        <v>129</v>
      </c>
    </row>
    <row r="85" spans="2:65" s="1" customFormat="1" ht="29.25" customHeight="1">
      <c r="B85" s="41"/>
      <c r="C85" s="87" t="s">
        <v>105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</f>
        <v>0</v>
      </c>
      <c r="Q85" s="85"/>
      <c r="R85" s="173">
        <f>R86</f>
        <v>1375.6130475</v>
      </c>
      <c r="S85" s="85"/>
      <c r="T85" s="174">
        <f>T86</f>
        <v>455.64875000000006</v>
      </c>
      <c r="AT85" s="24" t="s">
        <v>67</v>
      </c>
      <c r="AU85" s="24" t="s">
        <v>106</v>
      </c>
      <c r="BK85" s="175">
        <f>BK86</f>
        <v>0</v>
      </c>
    </row>
    <row r="86" spans="2:65" s="10" customFormat="1" ht="37.35" customHeight="1">
      <c r="B86" s="176"/>
      <c r="C86" s="177"/>
      <c r="D86" s="178" t="s">
        <v>67</v>
      </c>
      <c r="E86" s="179" t="s">
        <v>130</v>
      </c>
      <c r="F86" s="179" t="s">
        <v>131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P87+P175+P178+P186+P189+P262+P265+P276</f>
        <v>0</v>
      </c>
      <c r="Q86" s="184"/>
      <c r="R86" s="185">
        <f>R87+R175+R178+R186+R189+R262+R265+R276</f>
        <v>1375.6130475</v>
      </c>
      <c r="S86" s="184"/>
      <c r="T86" s="186">
        <f>T87+T175+T178+T186+T189+T262+T265+T276</f>
        <v>455.64875000000006</v>
      </c>
      <c r="AR86" s="187" t="s">
        <v>76</v>
      </c>
      <c r="AT86" s="188" t="s">
        <v>67</v>
      </c>
      <c r="AU86" s="188" t="s">
        <v>68</v>
      </c>
      <c r="AY86" s="187" t="s">
        <v>132</v>
      </c>
      <c r="BK86" s="189">
        <f>BK87+BK175+BK178+BK186+BK189+BK262+BK265+BK276</f>
        <v>0</v>
      </c>
    </row>
    <row r="87" spans="2:65" s="10" customFormat="1" ht="19.899999999999999" customHeight="1">
      <c r="B87" s="176"/>
      <c r="C87" s="177"/>
      <c r="D87" s="190" t="s">
        <v>67</v>
      </c>
      <c r="E87" s="191" t="s">
        <v>76</v>
      </c>
      <c r="F87" s="191" t="s">
        <v>133</v>
      </c>
      <c r="G87" s="177"/>
      <c r="H87" s="177"/>
      <c r="I87" s="180"/>
      <c r="J87" s="192">
        <f>BK87</f>
        <v>0</v>
      </c>
      <c r="K87" s="177"/>
      <c r="L87" s="182"/>
      <c r="M87" s="183"/>
      <c r="N87" s="184"/>
      <c r="O87" s="184"/>
      <c r="P87" s="185">
        <f>SUM(P88:P174)</f>
        <v>0</v>
      </c>
      <c r="Q87" s="184"/>
      <c r="R87" s="185">
        <f>SUM(R88:R174)</f>
        <v>1284.8292074999999</v>
      </c>
      <c r="S87" s="184"/>
      <c r="T87" s="186">
        <f>SUM(T88:T174)</f>
        <v>455.64875000000006</v>
      </c>
      <c r="AR87" s="187" t="s">
        <v>76</v>
      </c>
      <c r="AT87" s="188" t="s">
        <v>67</v>
      </c>
      <c r="AU87" s="188" t="s">
        <v>76</v>
      </c>
      <c r="AY87" s="187" t="s">
        <v>132</v>
      </c>
      <c r="BK87" s="189">
        <f>SUM(BK88:BK174)</f>
        <v>0</v>
      </c>
    </row>
    <row r="88" spans="2:65" s="1" customFormat="1" ht="22.5" customHeight="1">
      <c r="B88" s="41"/>
      <c r="C88" s="193" t="s">
        <v>76</v>
      </c>
      <c r="D88" s="193" t="s">
        <v>134</v>
      </c>
      <c r="E88" s="194" t="s">
        <v>135</v>
      </c>
      <c r="F88" s="195" t="s">
        <v>136</v>
      </c>
      <c r="G88" s="196" t="s">
        <v>137</v>
      </c>
      <c r="H88" s="197">
        <v>283.5</v>
      </c>
      <c r="I88" s="198"/>
      <c r="J88" s="197">
        <f>ROUND(I88*H88,2)</f>
        <v>0</v>
      </c>
      <c r="K88" s="195" t="s">
        <v>20</v>
      </c>
      <c r="L88" s="61"/>
      <c r="M88" s="199" t="s">
        <v>20</v>
      </c>
      <c r="N88" s="200" t="s">
        <v>39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138</v>
      </c>
      <c r="AT88" s="24" t="s">
        <v>134</v>
      </c>
      <c r="AU88" s="24" t="s">
        <v>78</v>
      </c>
      <c r="AY88" s="24" t="s">
        <v>132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76</v>
      </c>
      <c r="BK88" s="203">
        <f>ROUND(I88*H88,2)</f>
        <v>0</v>
      </c>
      <c r="BL88" s="24" t="s">
        <v>138</v>
      </c>
      <c r="BM88" s="24" t="s">
        <v>575</v>
      </c>
    </row>
    <row r="89" spans="2:65" s="11" customFormat="1" ht="13.5">
      <c r="B89" s="204"/>
      <c r="C89" s="205"/>
      <c r="D89" s="206" t="s">
        <v>140</v>
      </c>
      <c r="E89" s="207" t="s">
        <v>20</v>
      </c>
      <c r="F89" s="208" t="s">
        <v>576</v>
      </c>
      <c r="G89" s="205"/>
      <c r="H89" s="209" t="s">
        <v>20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140</v>
      </c>
      <c r="AU89" s="215" t="s">
        <v>78</v>
      </c>
      <c r="AV89" s="11" t="s">
        <v>76</v>
      </c>
      <c r="AW89" s="11" t="s">
        <v>32</v>
      </c>
      <c r="AX89" s="11" t="s">
        <v>68</v>
      </c>
      <c r="AY89" s="215" t="s">
        <v>132</v>
      </c>
    </row>
    <row r="90" spans="2:65" s="12" customFormat="1" ht="13.5">
      <c r="B90" s="216"/>
      <c r="C90" s="217"/>
      <c r="D90" s="218" t="s">
        <v>140</v>
      </c>
      <c r="E90" s="219" t="s">
        <v>20</v>
      </c>
      <c r="F90" s="220" t="s">
        <v>577</v>
      </c>
      <c r="G90" s="217"/>
      <c r="H90" s="221">
        <v>283.5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78</v>
      </c>
      <c r="AV90" s="12" t="s">
        <v>78</v>
      </c>
      <c r="AW90" s="12" t="s">
        <v>32</v>
      </c>
      <c r="AX90" s="12" t="s">
        <v>76</v>
      </c>
      <c r="AY90" s="227" t="s">
        <v>132</v>
      </c>
    </row>
    <row r="91" spans="2:65" s="1" customFormat="1" ht="22.5" customHeight="1">
      <c r="B91" s="41"/>
      <c r="C91" s="193" t="s">
        <v>78</v>
      </c>
      <c r="D91" s="193" t="s">
        <v>134</v>
      </c>
      <c r="E91" s="194" t="s">
        <v>143</v>
      </c>
      <c r="F91" s="195" t="s">
        <v>144</v>
      </c>
      <c r="G91" s="196" t="s">
        <v>145</v>
      </c>
      <c r="H91" s="197">
        <v>13</v>
      </c>
      <c r="I91" s="198"/>
      <c r="J91" s="197">
        <f>ROUND(I91*H91,2)</f>
        <v>0</v>
      </c>
      <c r="K91" s="195" t="s">
        <v>20</v>
      </c>
      <c r="L91" s="61"/>
      <c r="M91" s="199" t="s">
        <v>20</v>
      </c>
      <c r="N91" s="200" t="s">
        <v>39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138</v>
      </c>
      <c r="AT91" s="24" t="s">
        <v>134</v>
      </c>
      <c r="AU91" s="24" t="s">
        <v>78</v>
      </c>
      <c r="AY91" s="24" t="s">
        <v>132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76</v>
      </c>
      <c r="BK91" s="203">
        <f>ROUND(I91*H91,2)</f>
        <v>0</v>
      </c>
      <c r="BL91" s="24" t="s">
        <v>138</v>
      </c>
      <c r="BM91" s="24" t="s">
        <v>578</v>
      </c>
    </row>
    <row r="92" spans="2:65" s="11" customFormat="1" ht="13.5">
      <c r="B92" s="204"/>
      <c r="C92" s="205"/>
      <c r="D92" s="206" t="s">
        <v>140</v>
      </c>
      <c r="E92" s="207" t="s">
        <v>20</v>
      </c>
      <c r="F92" s="208" t="s">
        <v>576</v>
      </c>
      <c r="G92" s="205"/>
      <c r="H92" s="209" t="s">
        <v>20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140</v>
      </c>
      <c r="AU92" s="215" t="s">
        <v>78</v>
      </c>
      <c r="AV92" s="11" t="s">
        <v>76</v>
      </c>
      <c r="AW92" s="11" t="s">
        <v>32</v>
      </c>
      <c r="AX92" s="11" t="s">
        <v>68</v>
      </c>
      <c r="AY92" s="215" t="s">
        <v>132</v>
      </c>
    </row>
    <row r="93" spans="2:65" s="12" customFormat="1" ht="13.5">
      <c r="B93" s="216"/>
      <c r="C93" s="217"/>
      <c r="D93" s="218" t="s">
        <v>140</v>
      </c>
      <c r="E93" s="219" t="s">
        <v>20</v>
      </c>
      <c r="F93" s="220" t="s">
        <v>202</v>
      </c>
      <c r="G93" s="217"/>
      <c r="H93" s="221">
        <v>13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140</v>
      </c>
      <c r="AU93" s="227" t="s">
        <v>78</v>
      </c>
      <c r="AV93" s="12" t="s">
        <v>78</v>
      </c>
      <c r="AW93" s="12" t="s">
        <v>32</v>
      </c>
      <c r="AX93" s="12" t="s">
        <v>76</v>
      </c>
      <c r="AY93" s="227" t="s">
        <v>132</v>
      </c>
    </row>
    <row r="94" spans="2:65" s="1" customFormat="1" ht="22.5" customHeight="1">
      <c r="B94" s="41"/>
      <c r="C94" s="193" t="s">
        <v>148</v>
      </c>
      <c r="D94" s="193" t="s">
        <v>134</v>
      </c>
      <c r="E94" s="194" t="s">
        <v>149</v>
      </c>
      <c r="F94" s="195" t="s">
        <v>150</v>
      </c>
      <c r="G94" s="196" t="s">
        <v>151</v>
      </c>
      <c r="H94" s="197">
        <v>960</v>
      </c>
      <c r="I94" s="198"/>
      <c r="J94" s="197">
        <f>ROUND(I94*H94,2)</f>
        <v>0</v>
      </c>
      <c r="K94" s="195" t="s">
        <v>20</v>
      </c>
      <c r="L94" s="61"/>
      <c r="M94" s="199" t="s">
        <v>20</v>
      </c>
      <c r="N94" s="200" t="s">
        <v>39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138</v>
      </c>
      <c r="AT94" s="24" t="s">
        <v>134</v>
      </c>
      <c r="AU94" s="24" t="s">
        <v>78</v>
      </c>
      <c r="AY94" s="24" t="s">
        <v>132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76</v>
      </c>
      <c r="BK94" s="203">
        <f>ROUND(I94*H94,2)</f>
        <v>0</v>
      </c>
      <c r="BL94" s="24" t="s">
        <v>138</v>
      </c>
      <c r="BM94" s="24" t="s">
        <v>579</v>
      </c>
    </row>
    <row r="95" spans="2:65" s="11" customFormat="1" ht="27">
      <c r="B95" s="204"/>
      <c r="C95" s="205"/>
      <c r="D95" s="206" t="s">
        <v>140</v>
      </c>
      <c r="E95" s="207" t="s">
        <v>20</v>
      </c>
      <c r="F95" s="208" t="s">
        <v>580</v>
      </c>
      <c r="G95" s="205"/>
      <c r="H95" s="209" t="s">
        <v>20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140</v>
      </c>
      <c r="AU95" s="215" t="s">
        <v>78</v>
      </c>
      <c r="AV95" s="11" t="s">
        <v>76</v>
      </c>
      <c r="AW95" s="11" t="s">
        <v>32</v>
      </c>
      <c r="AX95" s="11" t="s">
        <v>68</v>
      </c>
      <c r="AY95" s="215" t="s">
        <v>132</v>
      </c>
    </row>
    <row r="96" spans="2:65" s="12" customFormat="1" ht="13.5">
      <c r="B96" s="216"/>
      <c r="C96" s="217"/>
      <c r="D96" s="218" t="s">
        <v>140</v>
      </c>
      <c r="E96" s="219" t="s">
        <v>20</v>
      </c>
      <c r="F96" s="220" t="s">
        <v>581</v>
      </c>
      <c r="G96" s="217"/>
      <c r="H96" s="221">
        <v>960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2" t="s">
        <v>78</v>
      </c>
      <c r="AW96" s="12" t="s">
        <v>32</v>
      </c>
      <c r="AX96" s="12" t="s">
        <v>76</v>
      </c>
      <c r="AY96" s="227" t="s">
        <v>132</v>
      </c>
    </row>
    <row r="97" spans="2:65" s="1" customFormat="1" ht="22.5" customHeight="1">
      <c r="B97" s="41"/>
      <c r="C97" s="193" t="s">
        <v>138</v>
      </c>
      <c r="D97" s="193" t="s">
        <v>134</v>
      </c>
      <c r="E97" s="194" t="s">
        <v>582</v>
      </c>
      <c r="F97" s="195" t="s">
        <v>583</v>
      </c>
      <c r="G97" s="196" t="s">
        <v>438</v>
      </c>
      <c r="H97" s="197">
        <v>6</v>
      </c>
      <c r="I97" s="198"/>
      <c r="J97" s="197">
        <f>ROUND(I97*H97,2)</f>
        <v>0</v>
      </c>
      <c r="K97" s="195" t="s">
        <v>20</v>
      </c>
      <c r="L97" s="61"/>
      <c r="M97" s="199" t="s">
        <v>20</v>
      </c>
      <c r="N97" s="200" t="s">
        <v>39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138</v>
      </c>
      <c r="AT97" s="24" t="s">
        <v>134</v>
      </c>
      <c r="AU97" s="24" t="s">
        <v>78</v>
      </c>
      <c r="AY97" s="24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76</v>
      </c>
      <c r="BK97" s="203">
        <f>ROUND(I97*H97,2)</f>
        <v>0</v>
      </c>
      <c r="BL97" s="24" t="s">
        <v>138</v>
      </c>
      <c r="BM97" s="24" t="s">
        <v>584</v>
      </c>
    </row>
    <row r="98" spans="2:65" s="12" customFormat="1" ht="13.5">
      <c r="B98" s="216"/>
      <c r="C98" s="217"/>
      <c r="D98" s="218" t="s">
        <v>140</v>
      </c>
      <c r="E98" s="219" t="s">
        <v>20</v>
      </c>
      <c r="F98" s="220" t="s">
        <v>585</v>
      </c>
      <c r="G98" s="217"/>
      <c r="H98" s="221">
        <v>6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78</v>
      </c>
      <c r="AV98" s="12" t="s">
        <v>78</v>
      </c>
      <c r="AW98" s="12" t="s">
        <v>32</v>
      </c>
      <c r="AX98" s="12" t="s">
        <v>76</v>
      </c>
      <c r="AY98" s="227" t="s">
        <v>132</v>
      </c>
    </row>
    <row r="99" spans="2:65" s="1" customFormat="1" ht="22.5" customHeight="1">
      <c r="B99" s="41"/>
      <c r="C99" s="193" t="s">
        <v>155</v>
      </c>
      <c r="D99" s="193" t="s">
        <v>134</v>
      </c>
      <c r="E99" s="194" t="s">
        <v>586</v>
      </c>
      <c r="F99" s="195" t="s">
        <v>587</v>
      </c>
      <c r="G99" s="196" t="s">
        <v>158</v>
      </c>
      <c r="H99" s="197">
        <v>5.25</v>
      </c>
      <c r="I99" s="198"/>
      <c r="J99" s="197">
        <f>ROUND(I99*H99,2)</f>
        <v>0</v>
      </c>
      <c r="K99" s="195" t="s">
        <v>159</v>
      </c>
      <c r="L99" s="61"/>
      <c r="M99" s="199" t="s">
        <v>20</v>
      </c>
      <c r="N99" s="200" t="s">
        <v>39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0.29499999999999998</v>
      </c>
      <c r="T99" s="202">
        <f>S99*H99</f>
        <v>1.5487499999999998</v>
      </c>
      <c r="AR99" s="24" t="s">
        <v>138</v>
      </c>
      <c r="AT99" s="24" t="s">
        <v>134</v>
      </c>
      <c r="AU99" s="24" t="s">
        <v>78</v>
      </c>
      <c r="AY99" s="24" t="s">
        <v>132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76</v>
      </c>
      <c r="BK99" s="203">
        <f>ROUND(I99*H99,2)</f>
        <v>0</v>
      </c>
      <c r="BL99" s="24" t="s">
        <v>138</v>
      </c>
      <c r="BM99" s="24" t="s">
        <v>588</v>
      </c>
    </row>
    <row r="100" spans="2:65" s="12" customFormat="1" ht="13.5">
      <c r="B100" s="216"/>
      <c r="C100" s="217"/>
      <c r="D100" s="218" t="s">
        <v>140</v>
      </c>
      <c r="E100" s="219" t="s">
        <v>20</v>
      </c>
      <c r="F100" s="220" t="s">
        <v>589</v>
      </c>
      <c r="G100" s="217"/>
      <c r="H100" s="221">
        <v>5.25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140</v>
      </c>
      <c r="AU100" s="227" t="s">
        <v>78</v>
      </c>
      <c r="AV100" s="12" t="s">
        <v>78</v>
      </c>
      <c r="AW100" s="12" t="s">
        <v>32</v>
      </c>
      <c r="AX100" s="12" t="s">
        <v>76</v>
      </c>
      <c r="AY100" s="227" t="s">
        <v>132</v>
      </c>
    </row>
    <row r="101" spans="2:65" s="1" customFormat="1" ht="22.5" customHeight="1">
      <c r="B101" s="41"/>
      <c r="C101" s="193" t="s">
        <v>162</v>
      </c>
      <c r="D101" s="193" t="s">
        <v>134</v>
      </c>
      <c r="E101" s="194" t="s">
        <v>178</v>
      </c>
      <c r="F101" s="195" t="s">
        <v>179</v>
      </c>
      <c r="G101" s="196" t="s">
        <v>158</v>
      </c>
      <c r="H101" s="197">
        <v>420</v>
      </c>
      <c r="I101" s="198"/>
      <c r="J101" s="197">
        <f>ROUND(I101*H101,2)</f>
        <v>0</v>
      </c>
      <c r="K101" s="195" t="s">
        <v>180</v>
      </c>
      <c r="L101" s="61"/>
      <c r="M101" s="199" t="s">
        <v>20</v>
      </c>
      <c r="N101" s="200" t="s">
        <v>39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0.45</v>
      </c>
      <c r="T101" s="202">
        <f>S101*H101</f>
        <v>189</v>
      </c>
      <c r="AR101" s="24" t="s">
        <v>138</v>
      </c>
      <c r="AT101" s="24" t="s">
        <v>134</v>
      </c>
      <c r="AU101" s="24" t="s">
        <v>78</v>
      </c>
      <c r="AY101" s="24" t="s">
        <v>132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76</v>
      </c>
      <c r="BK101" s="203">
        <f>ROUND(I101*H101,2)</f>
        <v>0</v>
      </c>
      <c r="BL101" s="24" t="s">
        <v>138</v>
      </c>
      <c r="BM101" s="24" t="s">
        <v>590</v>
      </c>
    </row>
    <row r="102" spans="2:65" s="11" customFormat="1" ht="13.5">
      <c r="B102" s="204"/>
      <c r="C102" s="205"/>
      <c r="D102" s="206" t="s">
        <v>140</v>
      </c>
      <c r="E102" s="207" t="s">
        <v>20</v>
      </c>
      <c r="F102" s="208" t="s">
        <v>182</v>
      </c>
      <c r="G102" s="205"/>
      <c r="H102" s="209" t="s">
        <v>20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140</v>
      </c>
      <c r="AU102" s="215" t="s">
        <v>78</v>
      </c>
      <c r="AV102" s="11" t="s">
        <v>76</v>
      </c>
      <c r="AW102" s="11" t="s">
        <v>32</v>
      </c>
      <c r="AX102" s="11" t="s">
        <v>68</v>
      </c>
      <c r="AY102" s="215" t="s">
        <v>132</v>
      </c>
    </row>
    <row r="103" spans="2:65" s="12" customFormat="1" ht="13.5">
      <c r="B103" s="216"/>
      <c r="C103" s="217"/>
      <c r="D103" s="206" t="s">
        <v>140</v>
      </c>
      <c r="E103" s="228" t="s">
        <v>20</v>
      </c>
      <c r="F103" s="229" t="s">
        <v>591</v>
      </c>
      <c r="G103" s="217"/>
      <c r="H103" s="230">
        <v>420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78</v>
      </c>
      <c r="AV103" s="12" t="s">
        <v>78</v>
      </c>
      <c r="AW103" s="12" t="s">
        <v>32</v>
      </c>
      <c r="AX103" s="12" t="s">
        <v>68</v>
      </c>
      <c r="AY103" s="227" t="s">
        <v>132</v>
      </c>
    </row>
    <row r="104" spans="2:65" s="13" customFormat="1" ht="13.5">
      <c r="B104" s="231"/>
      <c r="C104" s="232"/>
      <c r="D104" s="218" t="s">
        <v>140</v>
      </c>
      <c r="E104" s="233" t="s">
        <v>20</v>
      </c>
      <c r="F104" s="234" t="s">
        <v>184</v>
      </c>
      <c r="G104" s="232"/>
      <c r="H104" s="235">
        <v>420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AT104" s="241" t="s">
        <v>140</v>
      </c>
      <c r="AU104" s="241" t="s">
        <v>78</v>
      </c>
      <c r="AV104" s="13" t="s">
        <v>138</v>
      </c>
      <c r="AW104" s="13" t="s">
        <v>32</v>
      </c>
      <c r="AX104" s="13" t="s">
        <v>76</v>
      </c>
      <c r="AY104" s="241" t="s">
        <v>132</v>
      </c>
    </row>
    <row r="105" spans="2:65" s="1" customFormat="1" ht="22.5" customHeight="1">
      <c r="B105" s="41"/>
      <c r="C105" s="193" t="s">
        <v>167</v>
      </c>
      <c r="D105" s="193" t="s">
        <v>134</v>
      </c>
      <c r="E105" s="194" t="s">
        <v>173</v>
      </c>
      <c r="F105" s="195" t="s">
        <v>174</v>
      </c>
      <c r="G105" s="196" t="s">
        <v>158</v>
      </c>
      <c r="H105" s="197">
        <v>420</v>
      </c>
      <c r="I105" s="198"/>
      <c r="J105" s="197">
        <f>ROUND(I105*H105,2)</f>
        <v>0</v>
      </c>
      <c r="K105" s="195" t="s">
        <v>159</v>
      </c>
      <c r="L105" s="61"/>
      <c r="M105" s="199" t="s">
        <v>20</v>
      </c>
      <c r="N105" s="200" t="s">
        <v>39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0.5</v>
      </c>
      <c r="T105" s="202">
        <f>S105*H105</f>
        <v>210</v>
      </c>
      <c r="AR105" s="24" t="s">
        <v>138</v>
      </c>
      <c r="AT105" s="24" t="s">
        <v>134</v>
      </c>
      <c r="AU105" s="24" t="s">
        <v>78</v>
      </c>
      <c r="AY105" s="24" t="s">
        <v>132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76</v>
      </c>
      <c r="BK105" s="203">
        <f>ROUND(I105*H105,2)</f>
        <v>0</v>
      </c>
      <c r="BL105" s="24" t="s">
        <v>138</v>
      </c>
      <c r="BM105" s="24" t="s">
        <v>592</v>
      </c>
    </row>
    <row r="106" spans="2:65" s="12" customFormat="1" ht="13.5">
      <c r="B106" s="216"/>
      <c r="C106" s="217"/>
      <c r="D106" s="218" t="s">
        <v>140</v>
      </c>
      <c r="E106" s="219" t="s">
        <v>20</v>
      </c>
      <c r="F106" s="220" t="s">
        <v>591</v>
      </c>
      <c r="G106" s="217"/>
      <c r="H106" s="221">
        <v>420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140</v>
      </c>
      <c r="AU106" s="227" t="s">
        <v>78</v>
      </c>
      <c r="AV106" s="12" t="s">
        <v>78</v>
      </c>
      <c r="AW106" s="12" t="s">
        <v>32</v>
      </c>
      <c r="AX106" s="12" t="s">
        <v>76</v>
      </c>
      <c r="AY106" s="227" t="s">
        <v>132</v>
      </c>
    </row>
    <row r="107" spans="2:65" s="1" customFormat="1" ht="22.5" customHeight="1">
      <c r="B107" s="41"/>
      <c r="C107" s="193" t="s">
        <v>172</v>
      </c>
      <c r="D107" s="193" t="s">
        <v>134</v>
      </c>
      <c r="E107" s="194" t="s">
        <v>186</v>
      </c>
      <c r="F107" s="195" t="s">
        <v>187</v>
      </c>
      <c r="G107" s="196" t="s">
        <v>137</v>
      </c>
      <c r="H107" s="197">
        <v>190</v>
      </c>
      <c r="I107" s="198"/>
      <c r="J107" s="197">
        <f>ROUND(I107*H107,2)</f>
        <v>0</v>
      </c>
      <c r="K107" s="195" t="s">
        <v>188</v>
      </c>
      <c r="L107" s="61"/>
      <c r="M107" s="199" t="s">
        <v>20</v>
      </c>
      <c r="N107" s="200" t="s">
        <v>39</v>
      </c>
      <c r="O107" s="42"/>
      <c r="P107" s="201">
        <f>O107*H107</f>
        <v>0</v>
      </c>
      <c r="Q107" s="201">
        <v>0</v>
      </c>
      <c r="R107" s="201">
        <f>Q107*H107</f>
        <v>0</v>
      </c>
      <c r="S107" s="201">
        <v>0.28999999999999998</v>
      </c>
      <c r="T107" s="202">
        <f>S107*H107</f>
        <v>55.099999999999994</v>
      </c>
      <c r="AR107" s="24" t="s">
        <v>138</v>
      </c>
      <c r="AT107" s="24" t="s">
        <v>134</v>
      </c>
      <c r="AU107" s="24" t="s">
        <v>78</v>
      </c>
      <c r="AY107" s="24" t="s">
        <v>132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4" t="s">
        <v>76</v>
      </c>
      <c r="BK107" s="203">
        <f>ROUND(I107*H107,2)</f>
        <v>0</v>
      </c>
      <c r="BL107" s="24" t="s">
        <v>138</v>
      </c>
      <c r="BM107" s="24" t="s">
        <v>593</v>
      </c>
    </row>
    <row r="108" spans="2:65" s="12" customFormat="1" ht="13.5">
      <c r="B108" s="216"/>
      <c r="C108" s="217"/>
      <c r="D108" s="218" t="s">
        <v>140</v>
      </c>
      <c r="E108" s="219" t="s">
        <v>20</v>
      </c>
      <c r="F108" s="220" t="s">
        <v>594</v>
      </c>
      <c r="G108" s="217"/>
      <c r="H108" s="221">
        <v>190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140</v>
      </c>
      <c r="AU108" s="227" t="s">
        <v>78</v>
      </c>
      <c r="AV108" s="12" t="s">
        <v>78</v>
      </c>
      <c r="AW108" s="12" t="s">
        <v>32</v>
      </c>
      <c r="AX108" s="12" t="s">
        <v>76</v>
      </c>
      <c r="AY108" s="227" t="s">
        <v>132</v>
      </c>
    </row>
    <row r="109" spans="2:65" s="1" customFormat="1" ht="22.5" customHeight="1">
      <c r="B109" s="41"/>
      <c r="C109" s="193" t="s">
        <v>177</v>
      </c>
      <c r="D109" s="193" t="s">
        <v>134</v>
      </c>
      <c r="E109" s="194" t="s">
        <v>192</v>
      </c>
      <c r="F109" s="195" t="s">
        <v>193</v>
      </c>
      <c r="G109" s="196" t="s">
        <v>151</v>
      </c>
      <c r="H109" s="197">
        <v>80</v>
      </c>
      <c r="I109" s="198"/>
      <c r="J109" s="197">
        <f>ROUND(I109*H109,2)</f>
        <v>0</v>
      </c>
      <c r="K109" s="195" t="s">
        <v>20</v>
      </c>
      <c r="L109" s="61"/>
      <c r="M109" s="199" t="s">
        <v>20</v>
      </c>
      <c r="N109" s="200" t="s">
        <v>39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138</v>
      </c>
      <c r="AT109" s="24" t="s">
        <v>134</v>
      </c>
      <c r="AU109" s="24" t="s">
        <v>78</v>
      </c>
      <c r="AY109" s="24" t="s">
        <v>132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76</v>
      </c>
      <c r="BK109" s="203">
        <f>ROUND(I109*H109,2)</f>
        <v>0</v>
      </c>
      <c r="BL109" s="24" t="s">
        <v>138</v>
      </c>
      <c r="BM109" s="24" t="s">
        <v>595</v>
      </c>
    </row>
    <row r="110" spans="2:65" s="12" customFormat="1" ht="13.5">
      <c r="B110" s="216"/>
      <c r="C110" s="217"/>
      <c r="D110" s="218" t="s">
        <v>140</v>
      </c>
      <c r="E110" s="219" t="s">
        <v>20</v>
      </c>
      <c r="F110" s="220" t="s">
        <v>596</v>
      </c>
      <c r="G110" s="217"/>
      <c r="H110" s="221">
        <v>80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140</v>
      </c>
      <c r="AU110" s="227" t="s">
        <v>78</v>
      </c>
      <c r="AV110" s="12" t="s">
        <v>78</v>
      </c>
      <c r="AW110" s="12" t="s">
        <v>32</v>
      </c>
      <c r="AX110" s="12" t="s">
        <v>76</v>
      </c>
      <c r="AY110" s="227" t="s">
        <v>132</v>
      </c>
    </row>
    <row r="111" spans="2:65" s="1" customFormat="1" ht="22.5" customHeight="1">
      <c r="B111" s="41"/>
      <c r="C111" s="193" t="s">
        <v>185</v>
      </c>
      <c r="D111" s="193" t="s">
        <v>134</v>
      </c>
      <c r="E111" s="194" t="s">
        <v>197</v>
      </c>
      <c r="F111" s="195" t="s">
        <v>198</v>
      </c>
      <c r="G111" s="196" t="s">
        <v>199</v>
      </c>
      <c r="H111" s="197">
        <v>40</v>
      </c>
      <c r="I111" s="198"/>
      <c r="J111" s="197">
        <f>ROUND(I111*H111,2)</f>
        <v>0</v>
      </c>
      <c r="K111" s="195" t="s">
        <v>20</v>
      </c>
      <c r="L111" s="61"/>
      <c r="M111" s="199" t="s">
        <v>20</v>
      </c>
      <c r="N111" s="200" t="s">
        <v>39</v>
      </c>
      <c r="O111" s="42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4" t="s">
        <v>138</v>
      </c>
      <c r="AT111" s="24" t="s">
        <v>134</v>
      </c>
      <c r="AU111" s="24" t="s">
        <v>78</v>
      </c>
      <c r="AY111" s="24" t="s">
        <v>132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76</v>
      </c>
      <c r="BK111" s="203">
        <f>ROUND(I111*H111,2)</f>
        <v>0</v>
      </c>
      <c r="BL111" s="24" t="s">
        <v>138</v>
      </c>
      <c r="BM111" s="24" t="s">
        <v>597</v>
      </c>
    </row>
    <row r="112" spans="2:65" s="12" customFormat="1" ht="13.5">
      <c r="B112" s="216"/>
      <c r="C112" s="217"/>
      <c r="D112" s="218" t="s">
        <v>140</v>
      </c>
      <c r="E112" s="219" t="s">
        <v>20</v>
      </c>
      <c r="F112" s="220" t="s">
        <v>368</v>
      </c>
      <c r="G112" s="217"/>
      <c r="H112" s="221">
        <v>40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140</v>
      </c>
      <c r="AU112" s="227" t="s">
        <v>78</v>
      </c>
      <c r="AV112" s="12" t="s">
        <v>78</v>
      </c>
      <c r="AW112" s="12" t="s">
        <v>32</v>
      </c>
      <c r="AX112" s="12" t="s">
        <v>76</v>
      </c>
      <c r="AY112" s="227" t="s">
        <v>132</v>
      </c>
    </row>
    <row r="113" spans="2:65" s="1" customFormat="1" ht="22.5" customHeight="1">
      <c r="B113" s="41"/>
      <c r="C113" s="193" t="s">
        <v>191</v>
      </c>
      <c r="D113" s="193" t="s">
        <v>134</v>
      </c>
      <c r="E113" s="194" t="s">
        <v>203</v>
      </c>
      <c r="F113" s="195" t="s">
        <v>204</v>
      </c>
      <c r="G113" s="196" t="s">
        <v>137</v>
      </c>
      <c r="H113" s="197">
        <v>10.5</v>
      </c>
      <c r="I113" s="198"/>
      <c r="J113" s="197">
        <f>ROUND(I113*H113,2)</f>
        <v>0</v>
      </c>
      <c r="K113" s="195" t="s">
        <v>20</v>
      </c>
      <c r="L113" s="61"/>
      <c r="M113" s="199" t="s">
        <v>20</v>
      </c>
      <c r="N113" s="200" t="s">
        <v>39</v>
      </c>
      <c r="O113" s="42"/>
      <c r="P113" s="201">
        <f>O113*H113</f>
        <v>0</v>
      </c>
      <c r="Q113" s="201">
        <v>8.6800000000000002E-3</v>
      </c>
      <c r="R113" s="201">
        <f>Q113*H113</f>
        <v>9.1139999999999999E-2</v>
      </c>
      <c r="S113" s="201">
        <v>0</v>
      </c>
      <c r="T113" s="202">
        <f>S113*H113</f>
        <v>0</v>
      </c>
      <c r="AR113" s="24" t="s">
        <v>138</v>
      </c>
      <c r="AT113" s="24" t="s">
        <v>134</v>
      </c>
      <c r="AU113" s="24" t="s">
        <v>78</v>
      </c>
      <c r="AY113" s="24" t="s">
        <v>132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76</v>
      </c>
      <c r="BK113" s="203">
        <f>ROUND(I113*H113,2)</f>
        <v>0</v>
      </c>
      <c r="BL113" s="24" t="s">
        <v>138</v>
      </c>
      <c r="BM113" s="24" t="s">
        <v>598</v>
      </c>
    </row>
    <row r="114" spans="2:65" s="12" customFormat="1" ht="13.5">
      <c r="B114" s="216"/>
      <c r="C114" s="217"/>
      <c r="D114" s="206" t="s">
        <v>140</v>
      </c>
      <c r="E114" s="228" t="s">
        <v>20</v>
      </c>
      <c r="F114" s="229" t="s">
        <v>599</v>
      </c>
      <c r="G114" s="217"/>
      <c r="H114" s="230">
        <v>10.5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140</v>
      </c>
      <c r="AU114" s="227" t="s">
        <v>78</v>
      </c>
      <c r="AV114" s="12" t="s">
        <v>78</v>
      </c>
      <c r="AW114" s="12" t="s">
        <v>32</v>
      </c>
      <c r="AX114" s="12" t="s">
        <v>68</v>
      </c>
      <c r="AY114" s="227" t="s">
        <v>132</v>
      </c>
    </row>
    <row r="115" spans="2:65" s="13" customFormat="1" ht="13.5">
      <c r="B115" s="231"/>
      <c r="C115" s="232"/>
      <c r="D115" s="218" t="s">
        <v>140</v>
      </c>
      <c r="E115" s="233" t="s">
        <v>20</v>
      </c>
      <c r="F115" s="234" t="s">
        <v>184</v>
      </c>
      <c r="G115" s="232"/>
      <c r="H115" s="235">
        <v>10.5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AT115" s="241" t="s">
        <v>140</v>
      </c>
      <c r="AU115" s="241" t="s">
        <v>78</v>
      </c>
      <c r="AV115" s="13" t="s">
        <v>138</v>
      </c>
      <c r="AW115" s="13" t="s">
        <v>32</v>
      </c>
      <c r="AX115" s="13" t="s">
        <v>76</v>
      </c>
      <c r="AY115" s="241" t="s">
        <v>132</v>
      </c>
    </row>
    <row r="116" spans="2:65" s="1" customFormat="1" ht="22.5" customHeight="1">
      <c r="B116" s="41"/>
      <c r="C116" s="193" t="s">
        <v>196</v>
      </c>
      <c r="D116" s="193" t="s">
        <v>134</v>
      </c>
      <c r="E116" s="194" t="s">
        <v>600</v>
      </c>
      <c r="F116" s="195" t="s">
        <v>601</v>
      </c>
      <c r="G116" s="196" t="s">
        <v>137</v>
      </c>
      <c r="H116" s="197">
        <v>4.5</v>
      </c>
      <c r="I116" s="198"/>
      <c r="J116" s="197">
        <f>ROUND(I116*H116,2)</f>
        <v>0</v>
      </c>
      <c r="K116" s="195" t="s">
        <v>159</v>
      </c>
      <c r="L116" s="61"/>
      <c r="M116" s="199" t="s">
        <v>20</v>
      </c>
      <c r="N116" s="200" t="s">
        <v>39</v>
      </c>
      <c r="O116" s="42"/>
      <c r="P116" s="201">
        <f>O116*H116</f>
        <v>0</v>
      </c>
      <c r="Q116" s="201">
        <v>1.269E-2</v>
      </c>
      <c r="R116" s="201">
        <f>Q116*H116</f>
        <v>5.7105000000000003E-2</v>
      </c>
      <c r="S116" s="201">
        <v>0</v>
      </c>
      <c r="T116" s="202">
        <f>S116*H116</f>
        <v>0</v>
      </c>
      <c r="AR116" s="24" t="s">
        <v>138</v>
      </c>
      <c r="AT116" s="24" t="s">
        <v>134</v>
      </c>
      <c r="AU116" s="24" t="s">
        <v>78</v>
      </c>
      <c r="AY116" s="24" t="s">
        <v>132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76</v>
      </c>
      <c r="BK116" s="203">
        <f>ROUND(I116*H116,2)</f>
        <v>0</v>
      </c>
      <c r="BL116" s="24" t="s">
        <v>138</v>
      </c>
      <c r="BM116" s="24" t="s">
        <v>602</v>
      </c>
    </row>
    <row r="117" spans="2:65" s="12" customFormat="1" ht="13.5">
      <c r="B117" s="216"/>
      <c r="C117" s="217"/>
      <c r="D117" s="218" t="s">
        <v>140</v>
      </c>
      <c r="E117" s="219" t="s">
        <v>20</v>
      </c>
      <c r="F117" s="220" t="s">
        <v>603</v>
      </c>
      <c r="G117" s="217"/>
      <c r="H117" s="221">
        <v>4.5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2" t="s">
        <v>78</v>
      </c>
      <c r="AW117" s="12" t="s">
        <v>32</v>
      </c>
      <c r="AX117" s="12" t="s">
        <v>76</v>
      </c>
      <c r="AY117" s="227" t="s">
        <v>132</v>
      </c>
    </row>
    <row r="118" spans="2:65" s="1" customFormat="1" ht="22.5" customHeight="1">
      <c r="B118" s="41"/>
      <c r="C118" s="193" t="s">
        <v>202</v>
      </c>
      <c r="D118" s="193" t="s">
        <v>134</v>
      </c>
      <c r="E118" s="194" t="s">
        <v>604</v>
      </c>
      <c r="F118" s="195" t="s">
        <v>605</v>
      </c>
      <c r="G118" s="196" t="s">
        <v>137</v>
      </c>
      <c r="H118" s="197">
        <v>10.5</v>
      </c>
      <c r="I118" s="198"/>
      <c r="J118" s="197">
        <f>ROUND(I118*H118,2)</f>
        <v>0</v>
      </c>
      <c r="K118" s="195" t="s">
        <v>159</v>
      </c>
      <c r="L118" s="61"/>
      <c r="M118" s="199" t="s">
        <v>20</v>
      </c>
      <c r="N118" s="200" t="s">
        <v>39</v>
      </c>
      <c r="O118" s="42"/>
      <c r="P118" s="201">
        <f>O118*H118</f>
        <v>0</v>
      </c>
      <c r="Q118" s="201">
        <v>6.053E-2</v>
      </c>
      <c r="R118" s="201">
        <f>Q118*H118</f>
        <v>0.63556500000000005</v>
      </c>
      <c r="S118" s="201">
        <v>0</v>
      </c>
      <c r="T118" s="202">
        <f>S118*H118</f>
        <v>0</v>
      </c>
      <c r="AR118" s="24" t="s">
        <v>138</v>
      </c>
      <c r="AT118" s="24" t="s">
        <v>134</v>
      </c>
      <c r="AU118" s="24" t="s">
        <v>78</v>
      </c>
      <c r="AY118" s="24" t="s">
        <v>132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4" t="s">
        <v>76</v>
      </c>
      <c r="BK118" s="203">
        <f>ROUND(I118*H118,2)</f>
        <v>0</v>
      </c>
      <c r="BL118" s="24" t="s">
        <v>138</v>
      </c>
      <c r="BM118" s="24" t="s">
        <v>606</v>
      </c>
    </row>
    <row r="119" spans="2:65" s="12" customFormat="1" ht="13.5">
      <c r="B119" s="216"/>
      <c r="C119" s="217"/>
      <c r="D119" s="218" t="s">
        <v>140</v>
      </c>
      <c r="E119" s="219" t="s">
        <v>20</v>
      </c>
      <c r="F119" s="220" t="s">
        <v>607</v>
      </c>
      <c r="G119" s="217"/>
      <c r="H119" s="221">
        <v>10.5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2" t="s">
        <v>78</v>
      </c>
      <c r="AW119" s="12" t="s">
        <v>32</v>
      </c>
      <c r="AX119" s="12" t="s">
        <v>76</v>
      </c>
      <c r="AY119" s="227" t="s">
        <v>132</v>
      </c>
    </row>
    <row r="120" spans="2:65" s="1" customFormat="1" ht="22.5" customHeight="1">
      <c r="B120" s="41"/>
      <c r="C120" s="193" t="s">
        <v>207</v>
      </c>
      <c r="D120" s="193" t="s">
        <v>134</v>
      </c>
      <c r="E120" s="194" t="s">
        <v>218</v>
      </c>
      <c r="F120" s="195" t="s">
        <v>219</v>
      </c>
      <c r="G120" s="196" t="s">
        <v>214</v>
      </c>
      <c r="H120" s="197">
        <v>38.25</v>
      </c>
      <c r="I120" s="198"/>
      <c r="J120" s="197">
        <f>ROUND(I120*H120,2)</f>
        <v>0</v>
      </c>
      <c r="K120" s="195" t="s">
        <v>20</v>
      </c>
      <c r="L120" s="61"/>
      <c r="M120" s="199" t="s">
        <v>20</v>
      </c>
      <c r="N120" s="200" t="s">
        <v>39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138</v>
      </c>
      <c r="AT120" s="24" t="s">
        <v>134</v>
      </c>
      <c r="AU120" s="24" t="s">
        <v>78</v>
      </c>
      <c r="AY120" s="24" t="s">
        <v>132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76</v>
      </c>
      <c r="BK120" s="203">
        <f>ROUND(I120*H120,2)</f>
        <v>0</v>
      </c>
      <c r="BL120" s="24" t="s">
        <v>138</v>
      </c>
      <c r="BM120" s="24" t="s">
        <v>608</v>
      </c>
    </row>
    <row r="121" spans="2:65" s="11" customFormat="1" ht="13.5">
      <c r="B121" s="204"/>
      <c r="C121" s="205"/>
      <c r="D121" s="206" t="s">
        <v>140</v>
      </c>
      <c r="E121" s="207" t="s">
        <v>20</v>
      </c>
      <c r="F121" s="208" t="s">
        <v>609</v>
      </c>
      <c r="G121" s="205"/>
      <c r="H121" s="209" t="s">
        <v>20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140</v>
      </c>
      <c r="AU121" s="215" t="s">
        <v>78</v>
      </c>
      <c r="AV121" s="11" t="s">
        <v>76</v>
      </c>
      <c r="AW121" s="11" t="s">
        <v>32</v>
      </c>
      <c r="AX121" s="11" t="s">
        <v>68</v>
      </c>
      <c r="AY121" s="215" t="s">
        <v>132</v>
      </c>
    </row>
    <row r="122" spans="2:65" s="12" customFormat="1" ht="13.5">
      <c r="B122" s="216"/>
      <c r="C122" s="217"/>
      <c r="D122" s="218" t="s">
        <v>140</v>
      </c>
      <c r="E122" s="219" t="s">
        <v>20</v>
      </c>
      <c r="F122" s="220" t="s">
        <v>610</v>
      </c>
      <c r="G122" s="217"/>
      <c r="H122" s="221">
        <v>38.25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78</v>
      </c>
      <c r="AV122" s="12" t="s">
        <v>78</v>
      </c>
      <c r="AW122" s="12" t="s">
        <v>32</v>
      </c>
      <c r="AX122" s="12" t="s">
        <v>76</v>
      </c>
      <c r="AY122" s="227" t="s">
        <v>132</v>
      </c>
    </row>
    <row r="123" spans="2:65" s="1" customFormat="1" ht="22.5" customHeight="1">
      <c r="B123" s="41"/>
      <c r="C123" s="193" t="s">
        <v>10</v>
      </c>
      <c r="D123" s="193" t="s">
        <v>134</v>
      </c>
      <c r="E123" s="194" t="s">
        <v>224</v>
      </c>
      <c r="F123" s="195" t="s">
        <v>225</v>
      </c>
      <c r="G123" s="196" t="s">
        <v>214</v>
      </c>
      <c r="H123" s="197">
        <v>520.83000000000004</v>
      </c>
      <c r="I123" s="198"/>
      <c r="J123" s="197">
        <f>ROUND(I123*H123,2)</f>
        <v>0</v>
      </c>
      <c r="K123" s="195" t="s">
        <v>159</v>
      </c>
      <c r="L123" s="61"/>
      <c r="M123" s="199" t="s">
        <v>20</v>
      </c>
      <c r="N123" s="200" t="s">
        <v>39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138</v>
      </c>
      <c r="AT123" s="24" t="s">
        <v>134</v>
      </c>
      <c r="AU123" s="24" t="s">
        <v>78</v>
      </c>
      <c r="AY123" s="24" t="s">
        <v>132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76</v>
      </c>
      <c r="BK123" s="203">
        <f>ROUND(I123*H123,2)</f>
        <v>0</v>
      </c>
      <c r="BL123" s="24" t="s">
        <v>138</v>
      </c>
      <c r="BM123" s="24" t="s">
        <v>611</v>
      </c>
    </row>
    <row r="124" spans="2:65" s="11" customFormat="1" ht="13.5">
      <c r="B124" s="204"/>
      <c r="C124" s="205"/>
      <c r="D124" s="206" t="s">
        <v>140</v>
      </c>
      <c r="E124" s="207" t="s">
        <v>20</v>
      </c>
      <c r="F124" s="208" t="s">
        <v>612</v>
      </c>
      <c r="G124" s="205"/>
      <c r="H124" s="209" t="s">
        <v>20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140</v>
      </c>
      <c r="AU124" s="215" t="s">
        <v>78</v>
      </c>
      <c r="AV124" s="11" t="s">
        <v>76</v>
      </c>
      <c r="AW124" s="11" t="s">
        <v>32</v>
      </c>
      <c r="AX124" s="11" t="s">
        <v>68</v>
      </c>
      <c r="AY124" s="215" t="s">
        <v>132</v>
      </c>
    </row>
    <row r="125" spans="2:65" s="11" customFormat="1" ht="13.5">
      <c r="B125" s="204"/>
      <c r="C125" s="205"/>
      <c r="D125" s="206" t="s">
        <v>140</v>
      </c>
      <c r="E125" s="207" t="s">
        <v>20</v>
      </c>
      <c r="F125" s="208" t="s">
        <v>613</v>
      </c>
      <c r="G125" s="205"/>
      <c r="H125" s="209" t="s">
        <v>20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140</v>
      </c>
      <c r="AU125" s="215" t="s">
        <v>78</v>
      </c>
      <c r="AV125" s="11" t="s">
        <v>76</v>
      </c>
      <c r="AW125" s="11" t="s">
        <v>32</v>
      </c>
      <c r="AX125" s="11" t="s">
        <v>68</v>
      </c>
      <c r="AY125" s="215" t="s">
        <v>132</v>
      </c>
    </row>
    <row r="126" spans="2:65" s="12" customFormat="1" ht="13.5">
      <c r="B126" s="216"/>
      <c r="C126" s="217"/>
      <c r="D126" s="206" t="s">
        <v>140</v>
      </c>
      <c r="E126" s="228" t="s">
        <v>20</v>
      </c>
      <c r="F126" s="229" t="s">
        <v>614</v>
      </c>
      <c r="G126" s="217"/>
      <c r="H126" s="230">
        <v>880.15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78</v>
      </c>
      <c r="AV126" s="12" t="s">
        <v>78</v>
      </c>
      <c r="AW126" s="12" t="s">
        <v>32</v>
      </c>
      <c r="AX126" s="12" t="s">
        <v>68</v>
      </c>
      <c r="AY126" s="227" t="s">
        <v>132</v>
      </c>
    </row>
    <row r="127" spans="2:65" s="12" customFormat="1" ht="13.5">
      <c r="B127" s="216"/>
      <c r="C127" s="217"/>
      <c r="D127" s="206" t="s">
        <v>140</v>
      </c>
      <c r="E127" s="228" t="s">
        <v>20</v>
      </c>
      <c r="F127" s="229" t="s">
        <v>615</v>
      </c>
      <c r="G127" s="217"/>
      <c r="H127" s="230">
        <v>-167.95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78</v>
      </c>
      <c r="AV127" s="12" t="s">
        <v>78</v>
      </c>
      <c r="AW127" s="12" t="s">
        <v>32</v>
      </c>
      <c r="AX127" s="12" t="s">
        <v>68</v>
      </c>
      <c r="AY127" s="227" t="s">
        <v>132</v>
      </c>
    </row>
    <row r="128" spans="2:65" s="11" customFormat="1" ht="13.5">
      <c r="B128" s="204"/>
      <c r="C128" s="205"/>
      <c r="D128" s="206" t="s">
        <v>140</v>
      </c>
      <c r="E128" s="207" t="s">
        <v>20</v>
      </c>
      <c r="F128" s="208" t="s">
        <v>616</v>
      </c>
      <c r="G128" s="205"/>
      <c r="H128" s="209" t="s">
        <v>20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140</v>
      </c>
      <c r="AU128" s="215" t="s">
        <v>78</v>
      </c>
      <c r="AV128" s="11" t="s">
        <v>76</v>
      </c>
      <c r="AW128" s="11" t="s">
        <v>32</v>
      </c>
      <c r="AX128" s="11" t="s">
        <v>68</v>
      </c>
      <c r="AY128" s="215" t="s">
        <v>132</v>
      </c>
    </row>
    <row r="129" spans="2:65" s="12" customFormat="1" ht="13.5">
      <c r="B129" s="216"/>
      <c r="C129" s="217"/>
      <c r="D129" s="206" t="s">
        <v>140</v>
      </c>
      <c r="E129" s="228" t="s">
        <v>20</v>
      </c>
      <c r="F129" s="229" t="s">
        <v>617</v>
      </c>
      <c r="G129" s="217"/>
      <c r="H129" s="230">
        <v>80.58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2" t="s">
        <v>78</v>
      </c>
      <c r="AW129" s="12" t="s">
        <v>32</v>
      </c>
      <c r="AX129" s="12" t="s">
        <v>68</v>
      </c>
      <c r="AY129" s="227" t="s">
        <v>132</v>
      </c>
    </row>
    <row r="130" spans="2:65" s="12" customFormat="1" ht="13.5">
      <c r="B130" s="216"/>
      <c r="C130" s="217"/>
      <c r="D130" s="206" t="s">
        <v>140</v>
      </c>
      <c r="E130" s="228" t="s">
        <v>20</v>
      </c>
      <c r="F130" s="229" t="s">
        <v>618</v>
      </c>
      <c r="G130" s="217"/>
      <c r="H130" s="230">
        <v>-14.63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140</v>
      </c>
      <c r="AU130" s="227" t="s">
        <v>78</v>
      </c>
      <c r="AV130" s="12" t="s">
        <v>78</v>
      </c>
      <c r="AW130" s="12" t="s">
        <v>32</v>
      </c>
      <c r="AX130" s="12" t="s">
        <v>68</v>
      </c>
      <c r="AY130" s="227" t="s">
        <v>132</v>
      </c>
    </row>
    <row r="131" spans="2:65" s="11" customFormat="1" ht="13.5">
      <c r="B131" s="204"/>
      <c r="C131" s="205"/>
      <c r="D131" s="206" t="s">
        <v>140</v>
      </c>
      <c r="E131" s="207" t="s">
        <v>20</v>
      </c>
      <c r="F131" s="208" t="s">
        <v>619</v>
      </c>
      <c r="G131" s="205"/>
      <c r="H131" s="209" t="s">
        <v>20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140</v>
      </c>
      <c r="AU131" s="215" t="s">
        <v>78</v>
      </c>
      <c r="AV131" s="11" t="s">
        <v>76</v>
      </c>
      <c r="AW131" s="11" t="s">
        <v>32</v>
      </c>
      <c r="AX131" s="11" t="s">
        <v>68</v>
      </c>
      <c r="AY131" s="215" t="s">
        <v>132</v>
      </c>
    </row>
    <row r="132" spans="2:65" s="12" customFormat="1" ht="13.5">
      <c r="B132" s="216"/>
      <c r="C132" s="217"/>
      <c r="D132" s="206" t="s">
        <v>140</v>
      </c>
      <c r="E132" s="228" t="s">
        <v>20</v>
      </c>
      <c r="F132" s="229" t="s">
        <v>620</v>
      </c>
      <c r="G132" s="217"/>
      <c r="H132" s="230">
        <v>71.959999999999994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78</v>
      </c>
      <c r="AV132" s="12" t="s">
        <v>78</v>
      </c>
      <c r="AW132" s="12" t="s">
        <v>32</v>
      </c>
      <c r="AX132" s="12" t="s">
        <v>68</v>
      </c>
      <c r="AY132" s="227" t="s">
        <v>132</v>
      </c>
    </row>
    <row r="133" spans="2:65" s="12" customFormat="1" ht="13.5">
      <c r="B133" s="216"/>
      <c r="C133" s="217"/>
      <c r="D133" s="206" t="s">
        <v>140</v>
      </c>
      <c r="E133" s="228" t="s">
        <v>20</v>
      </c>
      <c r="F133" s="229" t="s">
        <v>621</v>
      </c>
      <c r="G133" s="217"/>
      <c r="H133" s="230">
        <v>-14.25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140</v>
      </c>
      <c r="AU133" s="227" t="s">
        <v>78</v>
      </c>
      <c r="AV133" s="12" t="s">
        <v>78</v>
      </c>
      <c r="AW133" s="12" t="s">
        <v>32</v>
      </c>
      <c r="AX133" s="12" t="s">
        <v>68</v>
      </c>
      <c r="AY133" s="227" t="s">
        <v>132</v>
      </c>
    </row>
    <row r="134" spans="2:65" s="11" customFormat="1" ht="13.5">
      <c r="B134" s="204"/>
      <c r="C134" s="205"/>
      <c r="D134" s="206" t="s">
        <v>140</v>
      </c>
      <c r="E134" s="207" t="s">
        <v>20</v>
      </c>
      <c r="F134" s="208" t="s">
        <v>622</v>
      </c>
      <c r="G134" s="205"/>
      <c r="H134" s="209" t="s">
        <v>20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140</v>
      </c>
      <c r="AU134" s="215" t="s">
        <v>78</v>
      </c>
      <c r="AV134" s="11" t="s">
        <v>76</v>
      </c>
      <c r="AW134" s="11" t="s">
        <v>32</v>
      </c>
      <c r="AX134" s="11" t="s">
        <v>68</v>
      </c>
      <c r="AY134" s="215" t="s">
        <v>132</v>
      </c>
    </row>
    <row r="135" spans="2:65" s="12" customFormat="1" ht="13.5">
      <c r="B135" s="216"/>
      <c r="C135" s="217"/>
      <c r="D135" s="206" t="s">
        <v>140</v>
      </c>
      <c r="E135" s="228" t="s">
        <v>20</v>
      </c>
      <c r="F135" s="229" t="s">
        <v>623</v>
      </c>
      <c r="G135" s="217"/>
      <c r="H135" s="230">
        <v>41.93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78</v>
      </c>
      <c r="AV135" s="12" t="s">
        <v>78</v>
      </c>
      <c r="AW135" s="12" t="s">
        <v>32</v>
      </c>
      <c r="AX135" s="12" t="s">
        <v>68</v>
      </c>
      <c r="AY135" s="227" t="s">
        <v>132</v>
      </c>
    </row>
    <row r="136" spans="2:65" s="12" customFormat="1" ht="13.5">
      <c r="B136" s="216"/>
      <c r="C136" s="217"/>
      <c r="D136" s="206" t="s">
        <v>140</v>
      </c>
      <c r="E136" s="228" t="s">
        <v>20</v>
      </c>
      <c r="F136" s="229" t="s">
        <v>624</v>
      </c>
      <c r="G136" s="217"/>
      <c r="H136" s="230">
        <v>-9.75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140</v>
      </c>
      <c r="AU136" s="227" t="s">
        <v>78</v>
      </c>
      <c r="AV136" s="12" t="s">
        <v>78</v>
      </c>
      <c r="AW136" s="12" t="s">
        <v>32</v>
      </c>
      <c r="AX136" s="12" t="s">
        <v>68</v>
      </c>
      <c r="AY136" s="227" t="s">
        <v>132</v>
      </c>
    </row>
    <row r="137" spans="2:65" s="14" customFormat="1" ht="13.5">
      <c r="B137" s="242"/>
      <c r="C137" s="243"/>
      <c r="D137" s="206" t="s">
        <v>140</v>
      </c>
      <c r="E137" s="244" t="s">
        <v>20</v>
      </c>
      <c r="F137" s="245" t="s">
        <v>244</v>
      </c>
      <c r="G137" s="243"/>
      <c r="H137" s="246">
        <v>868.04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AT137" s="252" t="s">
        <v>140</v>
      </c>
      <c r="AU137" s="252" t="s">
        <v>78</v>
      </c>
      <c r="AV137" s="14" t="s">
        <v>148</v>
      </c>
      <c r="AW137" s="14" t="s">
        <v>32</v>
      </c>
      <c r="AX137" s="14" t="s">
        <v>68</v>
      </c>
      <c r="AY137" s="252" t="s">
        <v>132</v>
      </c>
    </row>
    <row r="138" spans="2:65" s="11" customFormat="1" ht="13.5">
      <c r="B138" s="204"/>
      <c r="C138" s="205"/>
      <c r="D138" s="206" t="s">
        <v>140</v>
      </c>
      <c r="E138" s="207" t="s">
        <v>20</v>
      </c>
      <c r="F138" s="208" t="s">
        <v>245</v>
      </c>
      <c r="G138" s="205"/>
      <c r="H138" s="209" t="s">
        <v>20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140</v>
      </c>
      <c r="AU138" s="215" t="s">
        <v>78</v>
      </c>
      <c r="AV138" s="11" t="s">
        <v>76</v>
      </c>
      <c r="AW138" s="11" t="s">
        <v>32</v>
      </c>
      <c r="AX138" s="11" t="s">
        <v>68</v>
      </c>
      <c r="AY138" s="215" t="s">
        <v>132</v>
      </c>
    </row>
    <row r="139" spans="2:65" s="12" customFormat="1" ht="13.5">
      <c r="B139" s="216"/>
      <c r="C139" s="217"/>
      <c r="D139" s="218" t="s">
        <v>140</v>
      </c>
      <c r="E139" s="219" t="s">
        <v>20</v>
      </c>
      <c r="F139" s="220" t="s">
        <v>625</v>
      </c>
      <c r="G139" s="217"/>
      <c r="H139" s="221">
        <v>520.83000000000004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140</v>
      </c>
      <c r="AU139" s="227" t="s">
        <v>78</v>
      </c>
      <c r="AV139" s="12" t="s">
        <v>78</v>
      </c>
      <c r="AW139" s="12" t="s">
        <v>32</v>
      </c>
      <c r="AX139" s="12" t="s">
        <v>76</v>
      </c>
      <c r="AY139" s="227" t="s">
        <v>132</v>
      </c>
    </row>
    <row r="140" spans="2:65" s="1" customFormat="1" ht="22.5" customHeight="1">
      <c r="B140" s="41"/>
      <c r="C140" s="193" t="s">
        <v>217</v>
      </c>
      <c r="D140" s="193" t="s">
        <v>134</v>
      </c>
      <c r="E140" s="194" t="s">
        <v>248</v>
      </c>
      <c r="F140" s="195" t="s">
        <v>249</v>
      </c>
      <c r="G140" s="196" t="s">
        <v>214</v>
      </c>
      <c r="H140" s="197">
        <v>347.22</v>
      </c>
      <c r="I140" s="198"/>
      <c r="J140" s="197">
        <f>ROUND(I140*H140,2)</f>
        <v>0</v>
      </c>
      <c r="K140" s="195" t="s">
        <v>20</v>
      </c>
      <c r="L140" s="61"/>
      <c r="M140" s="199" t="s">
        <v>20</v>
      </c>
      <c r="N140" s="200" t="s">
        <v>39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138</v>
      </c>
      <c r="AT140" s="24" t="s">
        <v>134</v>
      </c>
      <c r="AU140" s="24" t="s">
        <v>78</v>
      </c>
      <c r="AY140" s="24" t="s">
        <v>132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76</v>
      </c>
      <c r="BK140" s="203">
        <f>ROUND(I140*H140,2)</f>
        <v>0</v>
      </c>
      <c r="BL140" s="24" t="s">
        <v>138</v>
      </c>
      <c r="BM140" s="24" t="s">
        <v>626</v>
      </c>
    </row>
    <row r="141" spans="2:65" s="11" customFormat="1" ht="13.5">
      <c r="B141" s="204"/>
      <c r="C141" s="205"/>
      <c r="D141" s="206" t="s">
        <v>140</v>
      </c>
      <c r="E141" s="207" t="s">
        <v>20</v>
      </c>
      <c r="F141" s="208" t="s">
        <v>245</v>
      </c>
      <c r="G141" s="205"/>
      <c r="H141" s="209" t="s">
        <v>20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140</v>
      </c>
      <c r="AU141" s="215" t="s">
        <v>78</v>
      </c>
      <c r="AV141" s="11" t="s">
        <v>76</v>
      </c>
      <c r="AW141" s="11" t="s">
        <v>32</v>
      </c>
      <c r="AX141" s="11" t="s">
        <v>68</v>
      </c>
      <c r="AY141" s="215" t="s">
        <v>132</v>
      </c>
    </row>
    <row r="142" spans="2:65" s="12" customFormat="1" ht="13.5">
      <c r="B142" s="216"/>
      <c r="C142" s="217"/>
      <c r="D142" s="218" t="s">
        <v>140</v>
      </c>
      <c r="E142" s="219" t="s">
        <v>20</v>
      </c>
      <c r="F142" s="220" t="s">
        <v>627</v>
      </c>
      <c r="G142" s="217"/>
      <c r="H142" s="221">
        <v>347.22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140</v>
      </c>
      <c r="AU142" s="227" t="s">
        <v>78</v>
      </c>
      <c r="AV142" s="12" t="s">
        <v>78</v>
      </c>
      <c r="AW142" s="12" t="s">
        <v>32</v>
      </c>
      <c r="AX142" s="12" t="s">
        <v>76</v>
      </c>
      <c r="AY142" s="227" t="s">
        <v>132</v>
      </c>
    </row>
    <row r="143" spans="2:65" s="1" customFormat="1" ht="22.5" customHeight="1">
      <c r="B143" s="41"/>
      <c r="C143" s="193" t="s">
        <v>223</v>
      </c>
      <c r="D143" s="193" t="s">
        <v>134</v>
      </c>
      <c r="E143" s="194" t="s">
        <v>252</v>
      </c>
      <c r="F143" s="195" t="s">
        <v>253</v>
      </c>
      <c r="G143" s="196" t="s">
        <v>158</v>
      </c>
      <c r="H143" s="197">
        <v>1406.35</v>
      </c>
      <c r="I143" s="198"/>
      <c r="J143" s="197">
        <f>ROUND(I143*H143,2)</f>
        <v>0</v>
      </c>
      <c r="K143" s="195" t="s">
        <v>20</v>
      </c>
      <c r="L143" s="61"/>
      <c r="M143" s="199" t="s">
        <v>20</v>
      </c>
      <c r="N143" s="200" t="s">
        <v>39</v>
      </c>
      <c r="O143" s="42"/>
      <c r="P143" s="201">
        <f>O143*H143</f>
        <v>0</v>
      </c>
      <c r="Q143" s="201">
        <v>8.4999999999999995E-4</v>
      </c>
      <c r="R143" s="201">
        <f>Q143*H143</f>
        <v>1.1953974999999999</v>
      </c>
      <c r="S143" s="201">
        <v>0</v>
      </c>
      <c r="T143" s="202">
        <f>S143*H143</f>
        <v>0</v>
      </c>
      <c r="AR143" s="24" t="s">
        <v>138</v>
      </c>
      <c r="AT143" s="24" t="s">
        <v>134</v>
      </c>
      <c r="AU143" s="24" t="s">
        <v>78</v>
      </c>
      <c r="AY143" s="24" t="s">
        <v>132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76</v>
      </c>
      <c r="BK143" s="203">
        <f>ROUND(I143*H143,2)</f>
        <v>0</v>
      </c>
      <c r="BL143" s="24" t="s">
        <v>138</v>
      </c>
      <c r="BM143" s="24" t="s">
        <v>628</v>
      </c>
    </row>
    <row r="144" spans="2:65" s="12" customFormat="1" ht="13.5">
      <c r="B144" s="216"/>
      <c r="C144" s="217"/>
      <c r="D144" s="206" t="s">
        <v>140</v>
      </c>
      <c r="E144" s="228" t="s">
        <v>20</v>
      </c>
      <c r="F144" s="229" t="s">
        <v>629</v>
      </c>
      <c r="G144" s="217"/>
      <c r="H144" s="230">
        <v>1202.95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78</v>
      </c>
      <c r="AV144" s="12" t="s">
        <v>78</v>
      </c>
      <c r="AW144" s="12" t="s">
        <v>32</v>
      </c>
      <c r="AX144" s="12" t="s">
        <v>68</v>
      </c>
      <c r="AY144" s="227" t="s">
        <v>132</v>
      </c>
    </row>
    <row r="145" spans="2:65" s="12" customFormat="1" ht="13.5">
      <c r="B145" s="216"/>
      <c r="C145" s="217"/>
      <c r="D145" s="206" t="s">
        <v>140</v>
      </c>
      <c r="E145" s="228" t="s">
        <v>20</v>
      </c>
      <c r="F145" s="229" t="s">
        <v>630</v>
      </c>
      <c r="G145" s="217"/>
      <c r="H145" s="230">
        <v>107.45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2" t="s">
        <v>78</v>
      </c>
      <c r="AW145" s="12" t="s">
        <v>32</v>
      </c>
      <c r="AX145" s="12" t="s">
        <v>68</v>
      </c>
      <c r="AY145" s="227" t="s">
        <v>132</v>
      </c>
    </row>
    <row r="146" spans="2:65" s="12" customFormat="1" ht="13.5">
      <c r="B146" s="216"/>
      <c r="C146" s="217"/>
      <c r="D146" s="206" t="s">
        <v>140</v>
      </c>
      <c r="E146" s="228" t="s">
        <v>20</v>
      </c>
      <c r="F146" s="229" t="s">
        <v>631</v>
      </c>
      <c r="G146" s="217"/>
      <c r="H146" s="230">
        <v>95.95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140</v>
      </c>
      <c r="AU146" s="227" t="s">
        <v>78</v>
      </c>
      <c r="AV146" s="12" t="s">
        <v>78</v>
      </c>
      <c r="AW146" s="12" t="s">
        <v>32</v>
      </c>
      <c r="AX146" s="12" t="s">
        <v>68</v>
      </c>
      <c r="AY146" s="227" t="s">
        <v>132</v>
      </c>
    </row>
    <row r="147" spans="2:65" s="13" customFormat="1" ht="13.5">
      <c r="B147" s="231"/>
      <c r="C147" s="232"/>
      <c r="D147" s="218" t="s">
        <v>140</v>
      </c>
      <c r="E147" s="233" t="s">
        <v>20</v>
      </c>
      <c r="F147" s="234" t="s">
        <v>184</v>
      </c>
      <c r="G147" s="232"/>
      <c r="H147" s="235">
        <v>1406.35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140</v>
      </c>
      <c r="AU147" s="241" t="s">
        <v>78</v>
      </c>
      <c r="AV147" s="13" t="s">
        <v>138</v>
      </c>
      <c r="AW147" s="13" t="s">
        <v>32</v>
      </c>
      <c r="AX147" s="13" t="s">
        <v>76</v>
      </c>
      <c r="AY147" s="241" t="s">
        <v>132</v>
      </c>
    </row>
    <row r="148" spans="2:65" s="1" customFormat="1" ht="22.5" customHeight="1">
      <c r="B148" s="41"/>
      <c r="C148" s="193" t="s">
        <v>247</v>
      </c>
      <c r="D148" s="193" t="s">
        <v>134</v>
      </c>
      <c r="E148" s="194" t="s">
        <v>261</v>
      </c>
      <c r="F148" s="195" t="s">
        <v>262</v>
      </c>
      <c r="G148" s="196" t="s">
        <v>158</v>
      </c>
      <c r="H148" s="197">
        <v>1406.35</v>
      </c>
      <c r="I148" s="198"/>
      <c r="J148" s="197">
        <f>ROUND(I148*H148,2)</f>
        <v>0</v>
      </c>
      <c r="K148" s="195" t="s">
        <v>20</v>
      </c>
      <c r="L148" s="61"/>
      <c r="M148" s="199" t="s">
        <v>20</v>
      </c>
      <c r="N148" s="200" t="s">
        <v>39</v>
      </c>
      <c r="O148" s="4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4" t="s">
        <v>138</v>
      </c>
      <c r="AT148" s="24" t="s">
        <v>134</v>
      </c>
      <c r="AU148" s="24" t="s">
        <v>78</v>
      </c>
      <c r="AY148" s="24" t="s">
        <v>132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76</v>
      </c>
      <c r="BK148" s="203">
        <f>ROUND(I148*H148,2)</f>
        <v>0</v>
      </c>
      <c r="BL148" s="24" t="s">
        <v>138</v>
      </c>
      <c r="BM148" s="24" t="s">
        <v>632</v>
      </c>
    </row>
    <row r="149" spans="2:65" s="12" customFormat="1" ht="13.5">
      <c r="B149" s="216"/>
      <c r="C149" s="217"/>
      <c r="D149" s="218" t="s">
        <v>140</v>
      </c>
      <c r="E149" s="219" t="s">
        <v>20</v>
      </c>
      <c r="F149" s="220" t="s">
        <v>633</v>
      </c>
      <c r="G149" s="217"/>
      <c r="H149" s="221">
        <v>1406.35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140</v>
      </c>
      <c r="AU149" s="227" t="s">
        <v>78</v>
      </c>
      <c r="AV149" s="12" t="s">
        <v>78</v>
      </c>
      <c r="AW149" s="12" t="s">
        <v>32</v>
      </c>
      <c r="AX149" s="12" t="s">
        <v>76</v>
      </c>
      <c r="AY149" s="227" t="s">
        <v>132</v>
      </c>
    </row>
    <row r="150" spans="2:65" s="1" customFormat="1" ht="22.5" customHeight="1">
      <c r="B150" s="41"/>
      <c r="C150" s="193" t="s">
        <v>147</v>
      </c>
      <c r="D150" s="193" t="s">
        <v>134</v>
      </c>
      <c r="E150" s="194" t="s">
        <v>265</v>
      </c>
      <c r="F150" s="195" t="s">
        <v>266</v>
      </c>
      <c r="G150" s="196" t="s">
        <v>214</v>
      </c>
      <c r="H150" s="197">
        <v>477.42</v>
      </c>
      <c r="I150" s="198"/>
      <c r="J150" s="197">
        <f>ROUND(I150*H150,2)</f>
        <v>0</v>
      </c>
      <c r="K150" s="195" t="s">
        <v>159</v>
      </c>
      <c r="L150" s="61"/>
      <c r="M150" s="199" t="s">
        <v>20</v>
      </c>
      <c r="N150" s="200" t="s">
        <v>39</v>
      </c>
      <c r="O150" s="4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4" t="s">
        <v>138</v>
      </c>
      <c r="AT150" s="24" t="s">
        <v>134</v>
      </c>
      <c r="AU150" s="24" t="s">
        <v>78</v>
      </c>
      <c r="AY150" s="24" t="s">
        <v>132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76</v>
      </c>
      <c r="BK150" s="203">
        <f>ROUND(I150*H150,2)</f>
        <v>0</v>
      </c>
      <c r="BL150" s="24" t="s">
        <v>138</v>
      </c>
      <c r="BM150" s="24" t="s">
        <v>634</v>
      </c>
    </row>
    <row r="151" spans="2:65" s="11" customFormat="1" ht="13.5">
      <c r="B151" s="204"/>
      <c r="C151" s="205"/>
      <c r="D151" s="206" t="s">
        <v>140</v>
      </c>
      <c r="E151" s="207" t="s">
        <v>20</v>
      </c>
      <c r="F151" s="208" t="s">
        <v>268</v>
      </c>
      <c r="G151" s="205"/>
      <c r="H151" s="209" t="s">
        <v>20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140</v>
      </c>
      <c r="AU151" s="215" t="s">
        <v>78</v>
      </c>
      <c r="AV151" s="11" t="s">
        <v>76</v>
      </c>
      <c r="AW151" s="11" t="s">
        <v>32</v>
      </c>
      <c r="AX151" s="11" t="s">
        <v>68</v>
      </c>
      <c r="AY151" s="215" t="s">
        <v>132</v>
      </c>
    </row>
    <row r="152" spans="2:65" s="12" customFormat="1" ht="13.5">
      <c r="B152" s="216"/>
      <c r="C152" s="217"/>
      <c r="D152" s="218" t="s">
        <v>140</v>
      </c>
      <c r="E152" s="219" t="s">
        <v>20</v>
      </c>
      <c r="F152" s="220" t="s">
        <v>635</v>
      </c>
      <c r="G152" s="217"/>
      <c r="H152" s="221">
        <v>477.42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2" t="s">
        <v>78</v>
      </c>
      <c r="AW152" s="12" t="s">
        <v>32</v>
      </c>
      <c r="AX152" s="12" t="s">
        <v>76</v>
      </c>
      <c r="AY152" s="227" t="s">
        <v>132</v>
      </c>
    </row>
    <row r="153" spans="2:65" s="1" customFormat="1" ht="22.5" customHeight="1">
      <c r="B153" s="41"/>
      <c r="C153" s="193" t="s">
        <v>260</v>
      </c>
      <c r="D153" s="193" t="s">
        <v>134</v>
      </c>
      <c r="E153" s="194" t="s">
        <v>271</v>
      </c>
      <c r="F153" s="195" t="s">
        <v>272</v>
      </c>
      <c r="G153" s="196" t="s">
        <v>214</v>
      </c>
      <c r="H153" s="197">
        <v>868.04</v>
      </c>
      <c r="I153" s="198"/>
      <c r="J153" s="197">
        <f>ROUND(I153*H153,2)</f>
        <v>0</v>
      </c>
      <c r="K153" s="195" t="s">
        <v>20</v>
      </c>
      <c r="L153" s="61"/>
      <c r="M153" s="199" t="s">
        <v>20</v>
      </c>
      <c r="N153" s="200" t="s">
        <v>39</v>
      </c>
      <c r="O153" s="4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4" t="s">
        <v>138</v>
      </c>
      <c r="AT153" s="24" t="s">
        <v>134</v>
      </c>
      <c r="AU153" s="24" t="s">
        <v>78</v>
      </c>
      <c r="AY153" s="24" t="s">
        <v>132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4" t="s">
        <v>76</v>
      </c>
      <c r="BK153" s="203">
        <f>ROUND(I153*H153,2)</f>
        <v>0</v>
      </c>
      <c r="BL153" s="24" t="s">
        <v>138</v>
      </c>
      <c r="BM153" s="24" t="s">
        <v>636</v>
      </c>
    </row>
    <row r="154" spans="2:65" s="11" customFormat="1" ht="27">
      <c r="B154" s="204"/>
      <c r="C154" s="205"/>
      <c r="D154" s="206" t="s">
        <v>140</v>
      </c>
      <c r="E154" s="207" t="s">
        <v>20</v>
      </c>
      <c r="F154" s="208" t="s">
        <v>274</v>
      </c>
      <c r="G154" s="205"/>
      <c r="H154" s="209" t="s">
        <v>20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140</v>
      </c>
      <c r="AU154" s="215" t="s">
        <v>78</v>
      </c>
      <c r="AV154" s="11" t="s">
        <v>76</v>
      </c>
      <c r="AW154" s="11" t="s">
        <v>32</v>
      </c>
      <c r="AX154" s="11" t="s">
        <v>68</v>
      </c>
      <c r="AY154" s="215" t="s">
        <v>132</v>
      </c>
    </row>
    <row r="155" spans="2:65" s="12" customFormat="1" ht="13.5">
      <c r="B155" s="216"/>
      <c r="C155" s="217"/>
      <c r="D155" s="218" t="s">
        <v>140</v>
      </c>
      <c r="E155" s="219" t="s">
        <v>20</v>
      </c>
      <c r="F155" s="220" t="s">
        <v>637</v>
      </c>
      <c r="G155" s="217"/>
      <c r="H155" s="221">
        <v>868.04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140</v>
      </c>
      <c r="AU155" s="227" t="s">
        <v>78</v>
      </c>
      <c r="AV155" s="12" t="s">
        <v>78</v>
      </c>
      <c r="AW155" s="12" t="s">
        <v>32</v>
      </c>
      <c r="AX155" s="12" t="s">
        <v>76</v>
      </c>
      <c r="AY155" s="227" t="s">
        <v>132</v>
      </c>
    </row>
    <row r="156" spans="2:65" s="1" customFormat="1" ht="22.5" customHeight="1">
      <c r="B156" s="41"/>
      <c r="C156" s="193" t="s">
        <v>9</v>
      </c>
      <c r="D156" s="193" t="s">
        <v>134</v>
      </c>
      <c r="E156" s="194" t="s">
        <v>277</v>
      </c>
      <c r="F156" s="195" t="s">
        <v>278</v>
      </c>
      <c r="G156" s="196" t="s">
        <v>145</v>
      </c>
      <c r="H156" s="197">
        <v>5</v>
      </c>
      <c r="I156" s="198"/>
      <c r="J156" s="197">
        <f>ROUND(I156*H156,2)</f>
        <v>0</v>
      </c>
      <c r="K156" s="195" t="s">
        <v>20</v>
      </c>
      <c r="L156" s="61"/>
      <c r="M156" s="199" t="s">
        <v>20</v>
      </c>
      <c r="N156" s="200" t="s">
        <v>39</v>
      </c>
      <c r="O156" s="4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4" t="s">
        <v>138</v>
      </c>
      <c r="AT156" s="24" t="s">
        <v>134</v>
      </c>
      <c r="AU156" s="24" t="s">
        <v>78</v>
      </c>
      <c r="AY156" s="24" t="s">
        <v>132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76</v>
      </c>
      <c r="BK156" s="203">
        <f>ROUND(I156*H156,2)</f>
        <v>0</v>
      </c>
      <c r="BL156" s="24" t="s">
        <v>138</v>
      </c>
      <c r="BM156" s="24" t="s">
        <v>638</v>
      </c>
    </row>
    <row r="157" spans="2:65" s="12" customFormat="1" ht="13.5">
      <c r="B157" s="216"/>
      <c r="C157" s="217"/>
      <c r="D157" s="218" t="s">
        <v>140</v>
      </c>
      <c r="E157" s="219" t="s">
        <v>20</v>
      </c>
      <c r="F157" s="220" t="s">
        <v>460</v>
      </c>
      <c r="G157" s="217"/>
      <c r="H157" s="221">
        <v>5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140</v>
      </c>
      <c r="AU157" s="227" t="s">
        <v>78</v>
      </c>
      <c r="AV157" s="12" t="s">
        <v>78</v>
      </c>
      <c r="AW157" s="12" t="s">
        <v>32</v>
      </c>
      <c r="AX157" s="12" t="s">
        <v>76</v>
      </c>
      <c r="AY157" s="227" t="s">
        <v>132</v>
      </c>
    </row>
    <row r="158" spans="2:65" s="1" customFormat="1" ht="22.5" customHeight="1">
      <c r="B158" s="41"/>
      <c r="C158" s="193" t="s">
        <v>270</v>
      </c>
      <c r="D158" s="193" t="s">
        <v>134</v>
      </c>
      <c r="E158" s="194" t="s">
        <v>282</v>
      </c>
      <c r="F158" s="195" t="s">
        <v>283</v>
      </c>
      <c r="G158" s="196" t="s">
        <v>284</v>
      </c>
      <c r="H158" s="197">
        <v>1388.87</v>
      </c>
      <c r="I158" s="198"/>
      <c r="J158" s="197">
        <f>ROUND(I158*H158,2)</f>
        <v>0</v>
      </c>
      <c r="K158" s="195" t="s">
        <v>20</v>
      </c>
      <c r="L158" s="61"/>
      <c r="M158" s="199" t="s">
        <v>20</v>
      </c>
      <c r="N158" s="200" t="s">
        <v>39</v>
      </c>
      <c r="O158" s="4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4" t="s">
        <v>138</v>
      </c>
      <c r="AT158" s="24" t="s">
        <v>134</v>
      </c>
      <c r="AU158" s="24" t="s">
        <v>78</v>
      </c>
      <c r="AY158" s="24" t="s">
        <v>132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76</v>
      </c>
      <c r="BK158" s="203">
        <f>ROUND(I158*H158,2)</f>
        <v>0</v>
      </c>
      <c r="BL158" s="24" t="s">
        <v>138</v>
      </c>
      <c r="BM158" s="24" t="s">
        <v>639</v>
      </c>
    </row>
    <row r="159" spans="2:65" s="12" customFormat="1" ht="13.5">
      <c r="B159" s="216"/>
      <c r="C159" s="217"/>
      <c r="D159" s="218" t="s">
        <v>140</v>
      </c>
      <c r="E159" s="219" t="s">
        <v>20</v>
      </c>
      <c r="F159" s="220" t="s">
        <v>640</v>
      </c>
      <c r="G159" s="217"/>
      <c r="H159" s="221">
        <v>1388.87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2" t="s">
        <v>78</v>
      </c>
      <c r="AW159" s="12" t="s">
        <v>32</v>
      </c>
      <c r="AX159" s="12" t="s">
        <v>76</v>
      </c>
      <c r="AY159" s="227" t="s">
        <v>132</v>
      </c>
    </row>
    <row r="160" spans="2:65" s="1" customFormat="1" ht="22.5" customHeight="1">
      <c r="B160" s="41"/>
      <c r="C160" s="193" t="s">
        <v>276</v>
      </c>
      <c r="D160" s="193" t="s">
        <v>134</v>
      </c>
      <c r="E160" s="194" t="s">
        <v>288</v>
      </c>
      <c r="F160" s="195" t="s">
        <v>289</v>
      </c>
      <c r="G160" s="196" t="s">
        <v>214</v>
      </c>
      <c r="H160" s="197">
        <v>456.56</v>
      </c>
      <c r="I160" s="198"/>
      <c r="J160" s="197">
        <f>ROUND(I160*H160,2)</f>
        <v>0</v>
      </c>
      <c r="K160" s="195" t="s">
        <v>20</v>
      </c>
      <c r="L160" s="61"/>
      <c r="M160" s="199" t="s">
        <v>20</v>
      </c>
      <c r="N160" s="200" t="s">
        <v>39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138</v>
      </c>
      <c r="AT160" s="24" t="s">
        <v>134</v>
      </c>
      <c r="AU160" s="24" t="s">
        <v>78</v>
      </c>
      <c r="AY160" s="24" t="s">
        <v>132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76</v>
      </c>
      <c r="BK160" s="203">
        <f>ROUND(I160*H160,2)</f>
        <v>0</v>
      </c>
      <c r="BL160" s="24" t="s">
        <v>138</v>
      </c>
      <c r="BM160" s="24" t="s">
        <v>641</v>
      </c>
    </row>
    <row r="161" spans="2:65" s="11" customFormat="1" ht="13.5">
      <c r="B161" s="204"/>
      <c r="C161" s="205"/>
      <c r="D161" s="206" t="s">
        <v>140</v>
      </c>
      <c r="E161" s="207" t="s">
        <v>20</v>
      </c>
      <c r="F161" s="208" t="s">
        <v>642</v>
      </c>
      <c r="G161" s="205"/>
      <c r="H161" s="209" t="s">
        <v>20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140</v>
      </c>
      <c r="AU161" s="215" t="s">
        <v>78</v>
      </c>
      <c r="AV161" s="11" t="s">
        <v>76</v>
      </c>
      <c r="AW161" s="11" t="s">
        <v>32</v>
      </c>
      <c r="AX161" s="11" t="s">
        <v>68</v>
      </c>
      <c r="AY161" s="215" t="s">
        <v>132</v>
      </c>
    </row>
    <row r="162" spans="2:65" s="12" customFormat="1" ht="13.5">
      <c r="B162" s="216"/>
      <c r="C162" s="217"/>
      <c r="D162" s="206" t="s">
        <v>140</v>
      </c>
      <c r="E162" s="228" t="s">
        <v>20</v>
      </c>
      <c r="F162" s="229" t="s">
        <v>637</v>
      </c>
      <c r="G162" s="217"/>
      <c r="H162" s="230">
        <v>868.04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140</v>
      </c>
      <c r="AU162" s="227" t="s">
        <v>78</v>
      </c>
      <c r="AV162" s="12" t="s">
        <v>78</v>
      </c>
      <c r="AW162" s="12" t="s">
        <v>32</v>
      </c>
      <c r="AX162" s="12" t="s">
        <v>68</v>
      </c>
      <c r="AY162" s="227" t="s">
        <v>132</v>
      </c>
    </row>
    <row r="163" spans="2:65" s="12" customFormat="1" ht="13.5">
      <c r="B163" s="216"/>
      <c r="C163" s="217"/>
      <c r="D163" s="206" t="s">
        <v>140</v>
      </c>
      <c r="E163" s="228" t="s">
        <v>20</v>
      </c>
      <c r="F163" s="229" t="s">
        <v>643</v>
      </c>
      <c r="G163" s="217"/>
      <c r="H163" s="230">
        <v>-61.97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78</v>
      </c>
      <c r="AV163" s="12" t="s">
        <v>78</v>
      </c>
      <c r="AW163" s="12" t="s">
        <v>32</v>
      </c>
      <c r="AX163" s="12" t="s">
        <v>68</v>
      </c>
      <c r="AY163" s="227" t="s">
        <v>132</v>
      </c>
    </row>
    <row r="164" spans="2:65" s="12" customFormat="1" ht="13.5">
      <c r="B164" s="216"/>
      <c r="C164" s="217"/>
      <c r="D164" s="206" t="s">
        <v>140</v>
      </c>
      <c r="E164" s="228" t="s">
        <v>20</v>
      </c>
      <c r="F164" s="229" t="s">
        <v>644</v>
      </c>
      <c r="G164" s="217"/>
      <c r="H164" s="230">
        <v>-109.48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140</v>
      </c>
      <c r="AU164" s="227" t="s">
        <v>78</v>
      </c>
      <c r="AV164" s="12" t="s">
        <v>78</v>
      </c>
      <c r="AW164" s="12" t="s">
        <v>32</v>
      </c>
      <c r="AX164" s="12" t="s">
        <v>68</v>
      </c>
      <c r="AY164" s="227" t="s">
        <v>132</v>
      </c>
    </row>
    <row r="165" spans="2:65" s="12" customFormat="1" ht="13.5">
      <c r="B165" s="216"/>
      <c r="C165" s="217"/>
      <c r="D165" s="206" t="s">
        <v>140</v>
      </c>
      <c r="E165" s="228" t="s">
        <v>20</v>
      </c>
      <c r="F165" s="229" t="s">
        <v>645</v>
      </c>
      <c r="G165" s="217"/>
      <c r="H165" s="230">
        <v>-240.03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140</v>
      </c>
      <c r="AU165" s="227" t="s">
        <v>78</v>
      </c>
      <c r="AV165" s="12" t="s">
        <v>78</v>
      </c>
      <c r="AW165" s="12" t="s">
        <v>32</v>
      </c>
      <c r="AX165" s="12" t="s">
        <v>68</v>
      </c>
      <c r="AY165" s="227" t="s">
        <v>132</v>
      </c>
    </row>
    <row r="166" spans="2:65" s="14" customFormat="1" ht="13.5">
      <c r="B166" s="242"/>
      <c r="C166" s="243"/>
      <c r="D166" s="218" t="s">
        <v>140</v>
      </c>
      <c r="E166" s="253" t="s">
        <v>20</v>
      </c>
      <c r="F166" s="254" t="s">
        <v>244</v>
      </c>
      <c r="G166" s="243"/>
      <c r="H166" s="255">
        <v>456.56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140</v>
      </c>
      <c r="AU166" s="252" t="s">
        <v>78</v>
      </c>
      <c r="AV166" s="14" t="s">
        <v>148</v>
      </c>
      <c r="AW166" s="14" t="s">
        <v>32</v>
      </c>
      <c r="AX166" s="14" t="s">
        <v>76</v>
      </c>
      <c r="AY166" s="252" t="s">
        <v>132</v>
      </c>
    </row>
    <row r="167" spans="2:65" s="1" customFormat="1" ht="22.5" customHeight="1">
      <c r="B167" s="41"/>
      <c r="C167" s="256" t="s">
        <v>281</v>
      </c>
      <c r="D167" s="256" t="s">
        <v>296</v>
      </c>
      <c r="E167" s="257" t="s">
        <v>297</v>
      </c>
      <c r="F167" s="258" t="s">
        <v>298</v>
      </c>
      <c r="G167" s="259" t="s">
        <v>284</v>
      </c>
      <c r="H167" s="260">
        <v>867.47</v>
      </c>
      <c r="I167" s="261"/>
      <c r="J167" s="260">
        <f>ROUND(I167*H167,2)</f>
        <v>0</v>
      </c>
      <c r="K167" s="258" t="s">
        <v>20</v>
      </c>
      <c r="L167" s="262"/>
      <c r="M167" s="263" t="s">
        <v>20</v>
      </c>
      <c r="N167" s="264" t="s">
        <v>39</v>
      </c>
      <c r="O167" s="42"/>
      <c r="P167" s="201">
        <f>O167*H167</f>
        <v>0</v>
      </c>
      <c r="Q167" s="201">
        <v>1</v>
      </c>
      <c r="R167" s="201">
        <f>Q167*H167</f>
        <v>867.47</v>
      </c>
      <c r="S167" s="201">
        <v>0</v>
      </c>
      <c r="T167" s="202">
        <f>S167*H167</f>
        <v>0</v>
      </c>
      <c r="AR167" s="24" t="s">
        <v>172</v>
      </c>
      <c r="AT167" s="24" t="s">
        <v>296</v>
      </c>
      <c r="AU167" s="24" t="s">
        <v>78</v>
      </c>
      <c r="AY167" s="24" t="s">
        <v>132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4" t="s">
        <v>76</v>
      </c>
      <c r="BK167" s="203">
        <f>ROUND(I167*H167,2)</f>
        <v>0</v>
      </c>
      <c r="BL167" s="24" t="s">
        <v>138</v>
      </c>
      <c r="BM167" s="24" t="s">
        <v>646</v>
      </c>
    </row>
    <row r="168" spans="2:65" s="12" customFormat="1" ht="13.5">
      <c r="B168" s="216"/>
      <c r="C168" s="217"/>
      <c r="D168" s="218" t="s">
        <v>140</v>
      </c>
      <c r="E168" s="219" t="s">
        <v>20</v>
      </c>
      <c r="F168" s="220" t="s">
        <v>647</v>
      </c>
      <c r="G168" s="217"/>
      <c r="H168" s="221">
        <v>867.47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140</v>
      </c>
      <c r="AU168" s="227" t="s">
        <v>78</v>
      </c>
      <c r="AV168" s="12" t="s">
        <v>78</v>
      </c>
      <c r="AW168" s="12" t="s">
        <v>32</v>
      </c>
      <c r="AX168" s="12" t="s">
        <v>76</v>
      </c>
      <c r="AY168" s="227" t="s">
        <v>132</v>
      </c>
    </row>
    <row r="169" spans="2:65" s="1" customFormat="1" ht="31.5" customHeight="1">
      <c r="B169" s="41"/>
      <c r="C169" s="193" t="s">
        <v>287</v>
      </c>
      <c r="D169" s="193" t="s">
        <v>134</v>
      </c>
      <c r="E169" s="194" t="s">
        <v>302</v>
      </c>
      <c r="F169" s="195" t="s">
        <v>303</v>
      </c>
      <c r="G169" s="196" t="s">
        <v>214</v>
      </c>
      <c r="H169" s="197">
        <v>207.7</v>
      </c>
      <c r="I169" s="198"/>
      <c r="J169" s="197">
        <f>ROUND(I169*H169,2)</f>
        <v>0</v>
      </c>
      <c r="K169" s="195" t="s">
        <v>20</v>
      </c>
      <c r="L169" s="61"/>
      <c r="M169" s="199" t="s">
        <v>20</v>
      </c>
      <c r="N169" s="200" t="s">
        <v>39</v>
      </c>
      <c r="O169" s="4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4" t="s">
        <v>138</v>
      </c>
      <c r="AT169" s="24" t="s">
        <v>134</v>
      </c>
      <c r="AU169" s="24" t="s">
        <v>78</v>
      </c>
      <c r="AY169" s="24" t="s">
        <v>132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76</v>
      </c>
      <c r="BK169" s="203">
        <f>ROUND(I169*H169,2)</f>
        <v>0</v>
      </c>
      <c r="BL169" s="24" t="s">
        <v>138</v>
      </c>
      <c r="BM169" s="24" t="s">
        <v>648</v>
      </c>
    </row>
    <row r="170" spans="2:65" s="12" customFormat="1" ht="13.5">
      <c r="B170" s="216"/>
      <c r="C170" s="217"/>
      <c r="D170" s="206" t="s">
        <v>140</v>
      </c>
      <c r="E170" s="228" t="s">
        <v>20</v>
      </c>
      <c r="F170" s="229" t="s">
        <v>649</v>
      </c>
      <c r="G170" s="217"/>
      <c r="H170" s="230">
        <v>240.03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140</v>
      </c>
      <c r="AU170" s="227" t="s">
        <v>78</v>
      </c>
      <c r="AV170" s="12" t="s">
        <v>78</v>
      </c>
      <c r="AW170" s="12" t="s">
        <v>32</v>
      </c>
      <c r="AX170" s="12" t="s">
        <v>68</v>
      </c>
      <c r="AY170" s="227" t="s">
        <v>132</v>
      </c>
    </row>
    <row r="171" spans="2:65" s="12" customFormat="1" ht="13.5">
      <c r="B171" s="216"/>
      <c r="C171" s="217"/>
      <c r="D171" s="206" t="s">
        <v>140</v>
      </c>
      <c r="E171" s="228" t="s">
        <v>20</v>
      </c>
      <c r="F171" s="229" t="s">
        <v>650</v>
      </c>
      <c r="G171" s="217"/>
      <c r="H171" s="230">
        <v>-32.33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140</v>
      </c>
      <c r="AU171" s="227" t="s">
        <v>78</v>
      </c>
      <c r="AV171" s="12" t="s">
        <v>78</v>
      </c>
      <c r="AW171" s="12" t="s">
        <v>32</v>
      </c>
      <c r="AX171" s="12" t="s">
        <v>68</v>
      </c>
      <c r="AY171" s="227" t="s">
        <v>132</v>
      </c>
    </row>
    <row r="172" spans="2:65" s="13" customFormat="1" ht="13.5">
      <c r="B172" s="231"/>
      <c r="C172" s="232"/>
      <c r="D172" s="218" t="s">
        <v>140</v>
      </c>
      <c r="E172" s="233" t="s">
        <v>20</v>
      </c>
      <c r="F172" s="234" t="s">
        <v>184</v>
      </c>
      <c r="G172" s="232"/>
      <c r="H172" s="235">
        <v>207.7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140</v>
      </c>
      <c r="AU172" s="241" t="s">
        <v>78</v>
      </c>
      <c r="AV172" s="13" t="s">
        <v>138</v>
      </c>
      <c r="AW172" s="13" t="s">
        <v>32</v>
      </c>
      <c r="AX172" s="13" t="s">
        <v>76</v>
      </c>
      <c r="AY172" s="241" t="s">
        <v>132</v>
      </c>
    </row>
    <row r="173" spans="2:65" s="1" customFormat="1" ht="22.5" customHeight="1">
      <c r="B173" s="41"/>
      <c r="C173" s="256" t="s">
        <v>295</v>
      </c>
      <c r="D173" s="256" t="s">
        <v>296</v>
      </c>
      <c r="E173" s="257" t="s">
        <v>308</v>
      </c>
      <c r="F173" s="258" t="s">
        <v>309</v>
      </c>
      <c r="G173" s="259" t="s">
        <v>284</v>
      </c>
      <c r="H173" s="260">
        <v>415.38</v>
      </c>
      <c r="I173" s="261"/>
      <c r="J173" s="260">
        <f>ROUND(I173*H173,2)</f>
        <v>0</v>
      </c>
      <c r="K173" s="258" t="s">
        <v>20</v>
      </c>
      <c r="L173" s="262"/>
      <c r="M173" s="263" t="s">
        <v>20</v>
      </c>
      <c r="N173" s="264" t="s">
        <v>39</v>
      </c>
      <c r="O173" s="42"/>
      <c r="P173" s="201">
        <f>O173*H173</f>
        <v>0</v>
      </c>
      <c r="Q173" s="201">
        <v>1</v>
      </c>
      <c r="R173" s="201">
        <f>Q173*H173</f>
        <v>415.38</v>
      </c>
      <c r="S173" s="201">
        <v>0</v>
      </c>
      <c r="T173" s="202">
        <f>S173*H173</f>
        <v>0</v>
      </c>
      <c r="AR173" s="24" t="s">
        <v>172</v>
      </c>
      <c r="AT173" s="24" t="s">
        <v>296</v>
      </c>
      <c r="AU173" s="24" t="s">
        <v>78</v>
      </c>
      <c r="AY173" s="24" t="s">
        <v>132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4" t="s">
        <v>76</v>
      </c>
      <c r="BK173" s="203">
        <f>ROUND(I173*H173,2)</f>
        <v>0</v>
      </c>
      <c r="BL173" s="24" t="s">
        <v>138</v>
      </c>
      <c r="BM173" s="24" t="s">
        <v>651</v>
      </c>
    </row>
    <row r="174" spans="2:65" s="12" customFormat="1" ht="13.5">
      <c r="B174" s="216"/>
      <c r="C174" s="217"/>
      <c r="D174" s="206" t="s">
        <v>140</v>
      </c>
      <c r="E174" s="228" t="s">
        <v>20</v>
      </c>
      <c r="F174" s="229" t="s">
        <v>652</v>
      </c>
      <c r="G174" s="217"/>
      <c r="H174" s="230">
        <v>415.38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140</v>
      </c>
      <c r="AU174" s="227" t="s">
        <v>78</v>
      </c>
      <c r="AV174" s="12" t="s">
        <v>78</v>
      </c>
      <c r="AW174" s="12" t="s">
        <v>32</v>
      </c>
      <c r="AX174" s="12" t="s">
        <v>76</v>
      </c>
      <c r="AY174" s="227" t="s">
        <v>132</v>
      </c>
    </row>
    <row r="175" spans="2:65" s="10" customFormat="1" ht="29.85" customHeight="1">
      <c r="B175" s="176"/>
      <c r="C175" s="177"/>
      <c r="D175" s="190" t="s">
        <v>67</v>
      </c>
      <c r="E175" s="191" t="s">
        <v>148</v>
      </c>
      <c r="F175" s="191" t="s">
        <v>327</v>
      </c>
      <c r="G175" s="177"/>
      <c r="H175" s="177"/>
      <c r="I175" s="180"/>
      <c r="J175" s="192">
        <f>BK175</f>
        <v>0</v>
      </c>
      <c r="K175" s="177"/>
      <c r="L175" s="182"/>
      <c r="M175" s="183"/>
      <c r="N175" s="184"/>
      <c r="O175" s="184"/>
      <c r="P175" s="185">
        <f>SUM(P176:P177)</f>
        <v>0</v>
      </c>
      <c r="Q175" s="184"/>
      <c r="R175" s="185">
        <f>SUM(R176:R177)</f>
        <v>0</v>
      </c>
      <c r="S175" s="184"/>
      <c r="T175" s="186">
        <f>SUM(T176:T177)</f>
        <v>0</v>
      </c>
      <c r="AR175" s="187" t="s">
        <v>76</v>
      </c>
      <c r="AT175" s="188" t="s">
        <v>67</v>
      </c>
      <c r="AU175" s="188" t="s">
        <v>76</v>
      </c>
      <c r="AY175" s="187" t="s">
        <v>132</v>
      </c>
      <c r="BK175" s="189">
        <f>SUM(BK176:BK177)</f>
        <v>0</v>
      </c>
    </row>
    <row r="176" spans="2:65" s="1" customFormat="1" ht="22.5" customHeight="1">
      <c r="B176" s="41"/>
      <c r="C176" s="193" t="s">
        <v>301</v>
      </c>
      <c r="D176" s="193" t="s">
        <v>134</v>
      </c>
      <c r="E176" s="194" t="s">
        <v>329</v>
      </c>
      <c r="F176" s="195" t="s">
        <v>330</v>
      </c>
      <c r="G176" s="196" t="s">
        <v>137</v>
      </c>
      <c r="H176" s="197">
        <v>283.5</v>
      </c>
      <c r="I176" s="198"/>
      <c r="J176" s="197">
        <f>ROUND(I176*H176,2)</f>
        <v>0</v>
      </c>
      <c r="K176" s="195" t="s">
        <v>188</v>
      </c>
      <c r="L176" s="61"/>
      <c r="M176" s="199" t="s">
        <v>20</v>
      </c>
      <c r="N176" s="200" t="s">
        <v>39</v>
      </c>
      <c r="O176" s="4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4" t="s">
        <v>138</v>
      </c>
      <c r="AT176" s="24" t="s">
        <v>134</v>
      </c>
      <c r="AU176" s="24" t="s">
        <v>78</v>
      </c>
      <c r="AY176" s="24" t="s">
        <v>132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76</v>
      </c>
      <c r="BK176" s="203">
        <f>ROUND(I176*H176,2)</f>
        <v>0</v>
      </c>
      <c r="BL176" s="24" t="s">
        <v>138</v>
      </c>
      <c r="BM176" s="24" t="s">
        <v>653</v>
      </c>
    </row>
    <row r="177" spans="2:65" s="12" customFormat="1" ht="13.5">
      <c r="B177" s="216"/>
      <c r="C177" s="217"/>
      <c r="D177" s="206" t="s">
        <v>140</v>
      </c>
      <c r="E177" s="228" t="s">
        <v>20</v>
      </c>
      <c r="F177" s="229" t="s">
        <v>577</v>
      </c>
      <c r="G177" s="217"/>
      <c r="H177" s="230">
        <v>283.5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140</v>
      </c>
      <c r="AU177" s="227" t="s">
        <v>78</v>
      </c>
      <c r="AV177" s="12" t="s">
        <v>78</v>
      </c>
      <c r="AW177" s="12" t="s">
        <v>32</v>
      </c>
      <c r="AX177" s="12" t="s">
        <v>76</v>
      </c>
      <c r="AY177" s="227" t="s">
        <v>132</v>
      </c>
    </row>
    <row r="178" spans="2:65" s="10" customFormat="1" ht="29.85" customHeight="1">
      <c r="B178" s="176"/>
      <c r="C178" s="177"/>
      <c r="D178" s="190" t="s">
        <v>67</v>
      </c>
      <c r="E178" s="191" t="s">
        <v>138</v>
      </c>
      <c r="F178" s="191" t="s">
        <v>333</v>
      </c>
      <c r="G178" s="177"/>
      <c r="H178" s="177"/>
      <c r="I178" s="180"/>
      <c r="J178" s="192">
        <f>BK178</f>
        <v>0</v>
      </c>
      <c r="K178" s="177"/>
      <c r="L178" s="182"/>
      <c r="M178" s="183"/>
      <c r="N178" s="184"/>
      <c r="O178" s="184"/>
      <c r="P178" s="185">
        <f>SUM(P179:P185)</f>
        <v>0</v>
      </c>
      <c r="Q178" s="184"/>
      <c r="R178" s="185">
        <f>SUM(R179:R185)</f>
        <v>0</v>
      </c>
      <c r="S178" s="184"/>
      <c r="T178" s="186">
        <f>SUM(T179:T185)</f>
        <v>0</v>
      </c>
      <c r="AR178" s="187" t="s">
        <v>76</v>
      </c>
      <c r="AT178" s="188" t="s">
        <v>67</v>
      </c>
      <c r="AU178" s="188" t="s">
        <v>76</v>
      </c>
      <c r="AY178" s="187" t="s">
        <v>132</v>
      </c>
      <c r="BK178" s="189">
        <f>SUM(BK179:BK185)</f>
        <v>0</v>
      </c>
    </row>
    <row r="179" spans="2:65" s="1" customFormat="1" ht="22.5" customHeight="1">
      <c r="B179" s="41"/>
      <c r="C179" s="193" t="s">
        <v>307</v>
      </c>
      <c r="D179" s="193" t="s">
        <v>134</v>
      </c>
      <c r="E179" s="194" t="s">
        <v>335</v>
      </c>
      <c r="F179" s="195" t="s">
        <v>336</v>
      </c>
      <c r="G179" s="196" t="s">
        <v>214</v>
      </c>
      <c r="H179" s="197">
        <v>67.819999999999993</v>
      </c>
      <c r="I179" s="198"/>
      <c r="J179" s="197">
        <f>ROUND(I179*H179,2)</f>
        <v>0</v>
      </c>
      <c r="K179" s="195" t="s">
        <v>20</v>
      </c>
      <c r="L179" s="61"/>
      <c r="M179" s="199" t="s">
        <v>20</v>
      </c>
      <c r="N179" s="200" t="s">
        <v>39</v>
      </c>
      <c r="O179" s="42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4" t="s">
        <v>138</v>
      </c>
      <c r="AT179" s="24" t="s">
        <v>134</v>
      </c>
      <c r="AU179" s="24" t="s">
        <v>78</v>
      </c>
      <c r="AY179" s="24" t="s">
        <v>132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76</v>
      </c>
      <c r="BK179" s="203">
        <f>ROUND(I179*H179,2)</f>
        <v>0</v>
      </c>
      <c r="BL179" s="24" t="s">
        <v>138</v>
      </c>
      <c r="BM179" s="24" t="s">
        <v>654</v>
      </c>
    </row>
    <row r="180" spans="2:65" s="12" customFormat="1" ht="13.5">
      <c r="B180" s="216"/>
      <c r="C180" s="217"/>
      <c r="D180" s="206" t="s">
        <v>140</v>
      </c>
      <c r="E180" s="228" t="s">
        <v>20</v>
      </c>
      <c r="F180" s="229" t="s">
        <v>655</v>
      </c>
      <c r="G180" s="217"/>
      <c r="H180" s="230">
        <v>61.97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140</v>
      </c>
      <c r="AU180" s="227" t="s">
        <v>78</v>
      </c>
      <c r="AV180" s="12" t="s">
        <v>78</v>
      </c>
      <c r="AW180" s="12" t="s">
        <v>32</v>
      </c>
      <c r="AX180" s="12" t="s">
        <v>68</v>
      </c>
      <c r="AY180" s="227" t="s">
        <v>132</v>
      </c>
    </row>
    <row r="181" spans="2:65" s="12" customFormat="1" ht="13.5">
      <c r="B181" s="216"/>
      <c r="C181" s="217"/>
      <c r="D181" s="206" t="s">
        <v>140</v>
      </c>
      <c r="E181" s="228" t="s">
        <v>20</v>
      </c>
      <c r="F181" s="229" t="s">
        <v>656</v>
      </c>
      <c r="G181" s="217"/>
      <c r="H181" s="230">
        <v>5.85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140</v>
      </c>
      <c r="AU181" s="227" t="s">
        <v>78</v>
      </c>
      <c r="AV181" s="12" t="s">
        <v>78</v>
      </c>
      <c r="AW181" s="12" t="s">
        <v>32</v>
      </c>
      <c r="AX181" s="12" t="s">
        <v>68</v>
      </c>
      <c r="AY181" s="227" t="s">
        <v>132</v>
      </c>
    </row>
    <row r="182" spans="2:65" s="13" customFormat="1" ht="13.5">
      <c r="B182" s="231"/>
      <c r="C182" s="232"/>
      <c r="D182" s="218" t="s">
        <v>140</v>
      </c>
      <c r="E182" s="233" t="s">
        <v>20</v>
      </c>
      <c r="F182" s="234" t="s">
        <v>184</v>
      </c>
      <c r="G182" s="232"/>
      <c r="H182" s="235">
        <v>67.819999999999993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140</v>
      </c>
      <c r="AU182" s="241" t="s">
        <v>78</v>
      </c>
      <c r="AV182" s="13" t="s">
        <v>138</v>
      </c>
      <c r="AW182" s="13" t="s">
        <v>32</v>
      </c>
      <c r="AX182" s="13" t="s">
        <v>76</v>
      </c>
      <c r="AY182" s="241" t="s">
        <v>132</v>
      </c>
    </row>
    <row r="183" spans="2:65" s="1" customFormat="1" ht="22.5" customHeight="1">
      <c r="B183" s="41"/>
      <c r="C183" s="193" t="s">
        <v>312</v>
      </c>
      <c r="D183" s="193" t="s">
        <v>134</v>
      </c>
      <c r="E183" s="194" t="s">
        <v>341</v>
      </c>
      <c r="F183" s="195" t="s">
        <v>342</v>
      </c>
      <c r="G183" s="196" t="s">
        <v>214</v>
      </c>
      <c r="H183" s="197">
        <v>109.48</v>
      </c>
      <c r="I183" s="198"/>
      <c r="J183" s="197">
        <f>ROUND(I183*H183,2)</f>
        <v>0</v>
      </c>
      <c r="K183" s="195" t="s">
        <v>20</v>
      </c>
      <c r="L183" s="61"/>
      <c r="M183" s="199" t="s">
        <v>20</v>
      </c>
      <c r="N183" s="200" t="s">
        <v>39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138</v>
      </c>
      <c r="AT183" s="24" t="s">
        <v>134</v>
      </c>
      <c r="AU183" s="24" t="s">
        <v>78</v>
      </c>
      <c r="AY183" s="24" t="s">
        <v>132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76</v>
      </c>
      <c r="BK183" s="203">
        <f>ROUND(I183*H183,2)</f>
        <v>0</v>
      </c>
      <c r="BL183" s="24" t="s">
        <v>138</v>
      </c>
      <c r="BM183" s="24" t="s">
        <v>657</v>
      </c>
    </row>
    <row r="184" spans="2:65" s="11" customFormat="1" ht="13.5">
      <c r="B184" s="204"/>
      <c r="C184" s="205"/>
      <c r="D184" s="206" t="s">
        <v>140</v>
      </c>
      <c r="E184" s="207" t="s">
        <v>20</v>
      </c>
      <c r="F184" s="208" t="s">
        <v>658</v>
      </c>
      <c r="G184" s="205"/>
      <c r="H184" s="209" t="s">
        <v>20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140</v>
      </c>
      <c r="AU184" s="215" t="s">
        <v>78</v>
      </c>
      <c r="AV184" s="11" t="s">
        <v>76</v>
      </c>
      <c r="AW184" s="11" t="s">
        <v>32</v>
      </c>
      <c r="AX184" s="11" t="s">
        <v>68</v>
      </c>
      <c r="AY184" s="215" t="s">
        <v>132</v>
      </c>
    </row>
    <row r="185" spans="2:65" s="12" customFormat="1" ht="13.5">
      <c r="B185" s="216"/>
      <c r="C185" s="217"/>
      <c r="D185" s="206" t="s">
        <v>140</v>
      </c>
      <c r="E185" s="228" t="s">
        <v>20</v>
      </c>
      <c r="F185" s="229" t="s">
        <v>659</v>
      </c>
      <c r="G185" s="217"/>
      <c r="H185" s="230">
        <v>109.48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140</v>
      </c>
      <c r="AU185" s="227" t="s">
        <v>78</v>
      </c>
      <c r="AV185" s="12" t="s">
        <v>78</v>
      </c>
      <c r="AW185" s="12" t="s">
        <v>32</v>
      </c>
      <c r="AX185" s="12" t="s">
        <v>76</v>
      </c>
      <c r="AY185" s="227" t="s">
        <v>132</v>
      </c>
    </row>
    <row r="186" spans="2:65" s="10" customFormat="1" ht="29.85" customHeight="1">
      <c r="B186" s="176"/>
      <c r="C186" s="177"/>
      <c r="D186" s="190" t="s">
        <v>67</v>
      </c>
      <c r="E186" s="191" t="s">
        <v>155</v>
      </c>
      <c r="F186" s="191" t="s">
        <v>346</v>
      </c>
      <c r="G186" s="177"/>
      <c r="H186" s="177"/>
      <c r="I186" s="180"/>
      <c r="J186" s="192">
        <f>BK186</f>
        <v>0</v>
      </c>
      <c r="K186" s="177"/>
      <c r="L186" s="182"/>
      <c r="M186" s="183"/>
      <c r="N186" s="184"/>
      <c r="O186" s="184"/>
      <c r="P186" s="185">
        <f>SUM(P187:P188)</f>
        <v>0</v>
      </c>
      <c r="Q186" s="184"/>
      <c r="R186" s="185">
        <f>SUM(R187:R188)</f>
        <v>0</v>
      </c>
      <c r="S186" s="184"/>
      <c r="T186" s="186">
        <f>SUM(T187:T188)</f>
        <v>0</v>
      </c>
      <c r="AR186" s="187" t="s">
        <v>76</v>
      </c>
      <c r="AT186" s="188" t="s">
        <v>67</v>
      </c>
      <c r="AU186" s="188" t="s">
        <v>76</v>
      </c>
      <c r="AY186" s="187" t="s">
        <v>132</v>
      </c>
      <c r="BK186" s="189">
        <f>SUM(BK187:BK188)</f>
        <v>0</v>
      </c>
    </row>
    <row r="187" spans="2:65" s="1" customFormat="1" ht="22.5" customHeight="1">
      <c r="B187" s="41"/>
      <c r="C187" s="193" t="s">
        <v>317</v>
      </c>
      <c r="D187" s="193" t="s">
        <v>134</v>
      </c>
      <c r="E187" s="194" t="s">
        <v>348</v>
      </c>
      <c r="F187" s="195" t="s">
        <v>349</v>
      </c>
      <c r="G187" s="196" t="s">
        <v>158</v>
      </c>
      <c r="H187" s="197">
        <v>850.5</v>
      </c>
      <c r="I187" s="198"/>
      <c r="J187" s="197">
        <f>ROUND(I187*H187,2)</f>
        <v>0</v>
      </c>
      <c r="K187" s="195" t="s">
        <v>159</v>
      </c>
      <c r="L187" s="61"/>
      <c r="M187" s="199" t="s">
        <v>20</v>
      </c>
      <c r="N187" s="200" t="s">
        <v>39</v>
      </c>
      <c r="O187" s="42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24" t="s">
        <v>138</v>
      </c>
      <c r="AT187" s="24" t="s">
        <v>134</v>
      </c>
      <c r="AU187" s="24" t="s">
        <v>78</v>
      </c>
      <c r="AY187" s="24" t="s">
        <v>132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76</v>
      </c>
      <c r="BK187" s="203">
        <f>ROUND(I187*H187,2)</f>
        <v>0</v>
      </c>
      <c r="BL187" s="24" t="s">
        <v>138</v>
      </c>
      <c r="BM187" s="24" t="s">
        <v>660</v>
      </c>
    </row>
    <row r="188" spans="2:65" s="12" customFormat="1" ht="13.5">
      <c r="B188" s="216"/>
      <c r="C188" s="217"/>
      <c r="D188" s="206" t="s">
        <v>140</v>
      </c>
      <c r="E188" s="228" t="s">
        <v>20</v>
      </c>
      <c r="F188" s="229" t="s">
        <v>661</v>
      </c>
      <c r="G188" s="217"/>
      <c r="H188" s="230">
        <v>850.5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78</v>
      </c>
      <c r="AV188" s="12" t="s">
        <v>78</v>
      </c>
      <c r="AW188" s="12" t="s">
        <v>32</v>
      </c>
      <c r="AX188" s="12" t="s">
        <v>76</v>
      </c>
      <c r="AY188" s="227" t="s">
        <v>132</v>
      </c>
    </row>
    <row r="189" spans="2:65" s="10" customFormat="1" ht="29.85" customHeight="1">
      <c r="B189" s="176"/>
      <c r="C189" s="177"/>
      <c r="D189" s="190" t="s">
        <v>67</v>
      </c>
      <c r="E189" s="191" t="s">
        <v>172</v>
      </c>
      <c r="F189" s="191" t="s">
        <v>352</v>
      </c>
      <c r="G189" s="177"/>
      <c r="H189" s="177"/>
      <c r="I189" s="180"/>
      <c r="J189" s="192">
        <f>BK189</f>
        <v>0</v>
      </c>
      <c r="K189" s="177"/>
      <c r="L189" s="182"/>
      <c r="M189" s="183"/>
      <c r="N189" s="184"/>
      <c r="O189" s="184"/>
      <c r="P189" s="185">
        <f>SUM(P190:P261)</f>
        <v>0</v>
      </c>
      <c r="Q189" s="184"/>
      <c r="R189" s="185">
        <f>SUM(R190:R261)</f>
        <v>90.783840000000012</v>
      </c>
      <c r="S189" s="184"/>
      <c r="T189" s="186">
        <f>SUM(T190:T261)</f>
        <v>0</v>
      </c>
      <c r="AR189" s="187" t="s">
        <v>76</v>
      </c>
      <c r="AT189" s="188" t="s">
        <v>67</v>
      </c>
      <c r="AU189" s="188" t="s">
        <v>76</v>
      </c>
      <c r="AY189" s="187" t="s">
        <v>132</v>
      </c>
      <c r="BK189" s="189">
        <f>SUM(BK190:BK261)</f>
        <v>0</v>
      </c>
    </row>
    <row r="190" spans="2:65" s="1" customFormat="1" ht="31.5" customHeight="1">
      <c r="B190" s="41"/>
      <c r="C190" s="193" t="s">
        <v>321</v>
      </c>
      <c r="D190" s="193" t="s">
        <v>134</v>
      </c>
      <c r="E190" s="194" t="s">
        <v>354</v>
      </c>
      <c r="F190" s="195" t="s">
        <v>355</v>
      </c>
      <c r="G190" s="196" t="s">
        <v>137</v>
      </c>
      <c r="H190" s="197">
        <v>60.5</v>
      </c>
      <c r="I190" s="198"/>
      <c r="J190" s="197">
        <f>ROUND(I190*H190,2)</f>
        <v>0</v>
      </c>
      <c r="K190" s="195" t="s">
        <v>20</v>
      </c>
      <c r="L190" s="61"/>
      <c r="M190" s="199" t="s">
        <v>20</v>
      </c>
      <c r="N190" s="200" t="s">
        <v>39</v>
      </c>
      <c r="O190" s="42"/>
      <c r="P190" s="201">
        <f>O190*H190</f>
        <v>0</v>
      </c>
      <c r="Q190" s="201">
        <v>8.0000000000000007E-5</v>
      </c>
      <c r="R190" s="201">
        <f>Q190*H190</f>
        <v>4.8400000000000006E-3</v>
      </c>
      <c r="S190" s="201">
        <v>0</v>
      </c>
      <c r="T190" s="202">
        <f>S190*H190</f>
        <v>0</v>
      </c>
      <c r="AR190" s="24" t="s">
        <v>138</v>
      </c>
      <c r="AT190" s="24" t="s">
        <v>134</v>
      </c>
      <c r="AU190" s="24" t="s">
        <v>78</v>
      </c>
      <c r="AY190" s="24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76</v>
      </c>
      <c r="BK190" s="203">
        <f>ROUND(I190*H190,2)</f>
        <v>0</v>
      </c>
      <c r="BL190" s="24" t="s">
        <v>138</v>
      </c>
      <c r="BM190" s="24" t="s">
        <v>662</v>
      </c>
    </row>
    <row r="191" spans="2:65" s="11" customFormat="1" ht="13.5">
      <c r="B191" s="204"/>
      <c r="C191" s="205"/>
      <c r="D191" s="206" t="s">
        <v>140</v>
      </c>
      <c r="E191" s="207" t="s">
        <v>20</v>
      </c>
      <c r="F191" s="208" t="s">
        <v>663</v>
      </c>
      <c r="G191" s="205"/>
      <c r="H191" s="209" t="s">
        <v>20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140</v>
      </c>
      <c r="AU191" s="215" t="s">
        <v>78</v>
      </c>
      <c r="AV191" s="11" t="s">
        <v>76</v>
      </c>
      <c r="AW191" s="11" t="s">
        <v>32</v>
      </c>
      <c r="AX191" s="11" t="s">
        <v>68</v>
      </c>
      <c r="AY191" s="215" t="s">
        <v>132</v>
      </c>
    </row>
    <row r="192" spans="2:65" s="12" customFormat="1" ht="13.5">
      <c r="B192" s="216"/>
      <c r="C192" s="217"/>
      <c r="D192" s="218" t="s">
        <v>140</v>
      </c>
      <c r="E192" s="219" t="s">
        <v>20</v>
      </c>
      <c r="F192" s="220" t="s">
        <v>664</v>
      </c>
      <c r="G192" s="217"/>
      <c r="H192" s="221">
        <v>60.5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140</v>
      </c>
      <c r="AU192" s="227" t="s">
        <v>78</v>
      </c>
      <c r="AV192" s="12" t="s">
        <v>78</v>
      </c>
      <c r="AW192" s="12" t="s">
        <v>32</v>
      </c>
      <c r="AX192" s="12" t="s">
        <v>76</v>
      </c>
      <c r="AY192" s="227" t="s">
        <v>132</v>
      </c>
    </row>
    <row r="193" spans="2:65" s="1" customFormat="1" ht="22.5" customHeight="1">
      <c r="B193" s="41"/>
      <c r="C193" s="256" t="s">
        <v>328</v>
      </c>
      <c r="D193" s="256" t="s">
        <v>296</v>
      </c>
      <c r="E193" s="257" t="s">
        <v>359</v>
      </c>
      <c r="F193" s="258" t="s">
        <v>360</v>
      </c>
      <c r="G193" s="259" t="s">
        <v>137</v>
      </c>
      <c r="H193" s="260">
        <v>60.5</v>
      </c>
      <c r="I193" s="261"/>
      <c r="J193" s="260">
        <f>ROUND(I193*H193,2)</f>
        <v>0</v>
      </c>
      <c r="K193" s="258" t="s">
        <v>20</v>
      </c>
      <c r="L193" s="262"/>
      <c r="M193" s="263" t="s">
        <v>20</v>
      </c>
      <c r="N193" s="264" t="s">
        <v>39</v>
      </c>
      <c r="O193" s="42"/>
      <c r="P193" s="201">
        <f>O193*H193</f>
        <v>0</v>
      </c>
      <c r="Q193" s="201">
        <v>7.1999999999999995E-2</v>
      </c>
      <c r="R193" s="201">
        <f>Q193*H193</f>
        <v>4.3559999999999999</v>
      </c>
      <c r="S193" s="201">
        <v>0</v>
      </c>
      <c r="T193" s="202">
        <f>S193*H193</f>
        <v>0</v>
      </c>
      <c r="AR193" s="24" t="s">
        <v>172</v>
      </c>
      <c r="AT193" s="24" t="s">
        <v>296</v>
      </c>
      <c r="AU193" s="24" t="s">
        <v>78</v>
      </c>
      <c r="AY193" s="24" t="s">
        <v>132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4" t="s">
        <v>76</v>
      </c>
      <c r="BK193" s="203">
        <f>ROUND(I193*H193,2)</f>
        <v>0</v>
      </c>
      <c r="BL193" s="24" t="s">
        <v>138</v>
      </c>
      <c r="BM193" s="24" t="s">
        <v>665</v>
      </c>
    </row>
    <row r="194" spans="2:65" s="12" customFormat="1" ht="13.5">
      <c r="B194" s="216"/>
      <c r="C194" s="217"/>
      <c r="D194" s="218" t="s">
        <v>140</v>
      </c>
      <c r="E194" s="219" t="s">
        <v>20</v>
      </c>
      <c r="F194" s="220" t="s">
        <v>664</v>
      </c>
      <c r="G194" s="217"/>
      <c r="H194" s="221">
        <v>60.5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140</v>
      </c>
      <c r="AU194" s="227" t="s">
        <v>78</v>
      </c>
      <c r="AV194" s="12" t="s">
        <v>78</v>
      </c>
      <c r="AW194" s="12" t="s">
        <v>32</v>
      </c>
      <c r="AX194" s="12" t="s">
        <v>76</v>
      </c>
      <c r="AY194" s="227" t="s">
        <v>132</v>
      </c>
    </row>
    <row r="195" spans="2:65" s="1" customFormat="1" ht="31.5" customHeight="1">
      <c r="B195" s="41"/>
      <c r="C195" s="193" t="s">
        <v>334</v>
      </c>
      <c r="D195" s="193" t="s">
        <v>134</v>
      </c>
      <c r="E195" s="194" t="s">
        <v>363</v>
      </c>
      <c r="F195" s="195" t="s">
        <v>364</v>
      </c>
      <c r="G195" s="196" t="s">
        <v>137</v>
      </c>
      <c r="H195" s="197">
        <v>223</v>
      </c>
      <c r="I195" s="198"/>
      <c r="J195" s="197">
        <f>ROUND(I195*H195,2)</f>
        <v>0</v>
      </c>
      <c r="K195" s="195" t="s">
        <v>20</v>
      </c>
      <c r="L195" s="61"/>
      <c r="M195" s="199" t="s">
        <v>20</v>
      </c>
      <c r="N195" s="200" t="s">
        <v>39</v>
      </c>
      <c r="O195" s="42"/>
      <c r="P195" s="201">
        <f>O195*H195</f>
        <v>0</v>
      </c>
      <c r="Q195" s="201">
        <v>1.1E-4</v>
      </c>
      <c r="R195" s="201">
        <f>Q195*H195</f>
        <v>2.453E-2</v>
      </c>
      <c r="S195" s="201">
        <v>0</v>
      </c>
      <c r="T195" s="202">
        <f>S195*H195</f>
        <v>0</v>
      </c>
      <c r="AR195" s="24" t="s">
        <v>138</v>
      </c>
      <c r="AT195" s="24" t="s">
        <v>134</v>
      </c>
      <c r="AU195" s="24" t="s">
        <v>78</v>
      </c>
      <c r="AY195" s="24" t="s">
        <v>132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4" t="s">
        <v>76</v>
      </c>
      <c r="BK195" s="203">
        <f>ROUND(I195*H195,2)</f>
        <v>0</v>
      </c>
      <c r="BL195" s="24" t="s">
        <v>138</v>
      </c>
      <c r="BM195" s="24" t="s">
        <v>666</v>
      </c>
    </row>
    <row r="196" spans="2:65" s="11" customFormat="1" ht="13.5">
      <c r="B196" s="204"/>
      <c r="C196" s="205"/>
      <c r="D196" s="206" t="s">
        <v>140</v>
      </c>
      <c r="E196" s="207" t="s">
        <v>20</v>
      </c>
      <c r="F196" s="208" t="s">
        <v>366</v>
      </c>
      <c r="G196" s="205"/>
      <c r="H196" s="209" t="s">
        <v>20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140</v>
      </c>
      <c r="AU196" s="215" t="s">
        <v>78</v>
      </c>
      <c r="AV196" s="11" t="s">
        <v>76</v>
      </c>
      <c r="AW196" s="11" t="s">
        <v>32</v>
      </c>
      <c r="AX196" s="11" t="s">
        <v>68</v>
      </c>
      <c r="AY196" s="215" t="s">
        <v>132</v>
      </c>
    </row>
    <row r="197" spans="2:65" s="12" customFormat="1" ht="13.5">
      <c r="B197" s="216"/>
      <c r="C197" s="217"/>
      <c r="D197" s="218" t="s">
        <v>140</v>
      </c>
      <c r="E197" s="219" t="s">
        <v>20</v>
      </c>
      <c r="F197" s="220" t="s">
        <v>667</v>
      </c>
      <c r="G197" s="217"/>
      <c r="H197" s="221">
        <v>223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140</v>
      </c>
      <c r="AU197" s="227" t="s">
        <v>78</v>
      </c>
      <c r="AV197" s="12" t="s">
        <v>78</v>
      </c>
      <c r="AW197" s="12" t="s">
        <v>32</v>
      </c>
      <c r="AX197" s="12" t="s">
        <v>76</v>
      </c>
      <c r="AY197" s="227" t="s">
        <v>132</v>
      </c>
    </row>
    <row r="198" spans="2:65" s="1" customFormat="1" ht="22.5" customHeight="1">
      <c r="B198" s="41"/>
      <c r="C198" s="256" t="s">
        <v>340</v>
      </c>
      <c r="D198" s="256" t="s">
        <v>296</v>
      </c>
      <c r="E198" s="257" t="s">
        <v>369</v>
      </c>
      <c r="F198" s="258" t="s">
        <v>370</v>
      </c>
      <c r="G198" s="259" t="s">
        <v>137</v>
      </c>
      <c r="H198" s="260">
        <v>223</v>
      </c>
      <c r="I198" s="261"/>
      <c r="J198" s="260">
        <f>ROUND(I198*H198,2)</f>
        <v>0</v>
      </c>
      <c r="K198" s="258" t="s">
        <v>20</v>
      </c>
      <c r="L198" s="262"/>
      <c r="M198" s="263" t="s">
        <v>20</v>
      </c>
      <c r="N198" s="264" t="s">
        <v>39</v>
      </c>
      <c r="O198" s="42"/>
      <c r="P198" s="201">
        <f>O198*H198</f>
        <v>0</v>
      </c>
      <c r="Q198" s="201">
        <v>0.13600000000000001</v>
      </c>
      <c r="R198" s="201">
        <f>Q198*H198</f>
        <v>30.328000000000003</v>
      </c>
      <c r="S198" s="201">
        <v>0</v>
      </c>
      <c r="T198" s="202">
        <f>S198*H198</f>
        <v>0</v>
      </c>
      <c r="AR198" s="24" t="s">
        <v>172</v>
      </c>
      <c r="AT198" s="24" t="s">
        <v>296</v>
      </c>
      <c r="AU198" s="24" t="s">
        <v>78</v>
      </c>
      <c r="AY198" s="24" t="s">
        <v>132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76</v>
      </c>
      <c r="BK198" s="203">
        <f>ROUND(I198*H198,2)</f>
        <v>0</v>
      </c>
      <c r="BL198" s="24" t="s">
        <v>138</v>
      </c>
      <c r="BM198" s="24" t="s">
        <v>668</v>
      </c>
    </row>
    <row r="199" spans="2:65" s="12" customFormat="1" ht="13.5">
      <c r="B199" s="216"/>
      <c r="C199" s="217"/>
      <c r="D199" s="218" t="s">
        <v>140</v>
      </c>
      <c r="E199" s="219" t="s">
        <v>20</v>
      </c>
      <c r="F199" s="220" t="s">
        <v>667</v>
      </c>
      <c r="G199" s="217"/>
      <c r="H199" s="221">
        <v>223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78</v>
      </c>
      <c r="AV199" s="12" t="s">
        <v>78</v>
      </c>
      <c r="AW199" s="12" t="s">
        <v>32</v>
      </c>
      <c r="AX199" s="12" t="s">
        <v>76</v>
      </c>
      <c r="AY199" s="227" t="s">
        <v>132</v>
      </c>
    </row>
    <row r="200" spans="2:65" s="1" customFormat="1" ht="31.5" customHeight="1">
      <c r="B200" s="41"/>
      <c r="C200" s="193" t="s">
        <v>669</v>
      </c>
      <c r="D200" s="193" t="s">
        <v>134</v>
      </c>
      <c r="E200" s="194" t="s">
        <v>670</v>
      </c>
      <c r="F200" s="195" t="s">
        <v>671</v>
      </c>
      <c r="G200" s="196" t="s">
        <v>145</v>
      </c>
      <c r="H200" s="197">
        <v>12</v>
      </c>
      <c r="I200" s="198"/>
      <c r="J200" s="197">
        <f>ROUND(I200*H200,2)</f>
        <v>0</v>
      </c>
      <c r="K200" s="195" t="s">
        <v>180</v>
      </c>
      <c r="L200" s="61"/>
      <c r="M200" s="199" t="s">
        <v>20</v>
      </c>
      <c r="N200" s="200" t="s">
        <v>39</v>
      </c>
      <c r="O200" s="42"/>
      <c r="P200" s="201">
        <f>O200*H200</f>
        <v>0</v>
      </c>
      <c r="Q200" s="201">
        <v>6.9999999999999994E-5</v>
      </c>
      <c r="R200" s="201">
        <f>Q200*H200</f>
        <v>8.3999999999999993E-4</v>
      </c>
      <c r="S200" s="201">
        <v>0</v>
      </c>
      <c r="T200" s="202">
        <f>S200*H200</f>
        <v>0</v>
      </c>
      <c r="AR200" s="24" t="s">
        <v>138</v>
      </c>
      <c r="AT200" s="24" t="s">
        <v>134</v>
      </c>
      <c r="AU200" s="24" t="s">
        <v>78</v>
      </c>
      <c r="AY200" s="24" t="s">
        <v>132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76</v>
      </c>
      <c r="BK200" s="203">
        <f>ROUND(I200*H200,2)</f>
        <v>0</v>
      </c>
      <c r="BL200" s="24" t="s">
        <v>138</v>
      </c>
      <c r="BM200" s="24" t="s">
        <v>672</v>
      </c>
    </row>
    <row r="201" spans="2:65" s="12" customFormat="1" ht="13.5">
      <c r="B201" s="216"/>
      <c r="C201" s="217"/>
      <c r="D201" s="218" t="s">
        <v>140</v>
      </c>
      <c r="E201" s="219" t="s">
        <v>20</v>
      </c>
      <c r="F201" s="220" t="s">
        <v>196</v>
      </c>
      <c r="G201" s="217"/>
      <c r="H201" s="221">
        <v>12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140</v>
      </c>
      <c r="AU201" s="227" t="s">
        <v>78</v>
      </c>
      <c r="AV201" s="12" t="s">
        <v>78</v>
      </c>
      <c r="AW201" s="12" t="s">
        <v>32</v>
      </c>
      <c r="AX201" s="12" t="s">
        <v>76</v>
      </c>
      <c r="AY201" s="227" t="s">
        <v>132</v>
      </c>
    </row>
    <row r="202" spans="2:65" s="1" customFormat="1" ht="22.5" customHeight="1">
      <c r="B202" s="41"/>
      <c r="C202" s="256" t="s">
        <v>347</v>
      </c>
      <c r="D202" s="256" t="s">
        <v>296</v>
      </c>
      <c r="E202" s="257" t="s">
        <v>673</v>
      </c>
      <c r="F202" s="258" t="s">
        <v>674</v>
      </c>
      <c r="G202" s="259" t="s">
        <v>145</v>
      </c>
      <c r="H202" s="260">
        <v>12</v>
      </c>
      <c r="I202" s="261"/>
      <c r="J202" s="260">
        <f>ROUND(I202*H202,2)</f>
        <v>0</v>
      </c>
      <c r="K202" s="258" t="s">
        <v>180</v>
      </c>
      <c r="L202" s="262"/>
      <c r="M202" s="263" t="s">
        <v>20</v>
      </c>
      <c r="N202" s="264" t="s">
        <v>39</v>
      </c>
      <c r="O202" s="42"/>
      <c r="P202" s="201">
        <f>O202*H202</f>
        <v>0</v>
      </c>
      <c r="Q202" s="201">
        <v>0.01</v>
      </c>
      <c r="R202" s="201">
        <f>Q202*H202</f>
        <v>0.12</v>
      </c>
      <c r="S202" s="201">
        <v>0</v>
      </c>
      <c r="T202" s="202">
        <f>S202*H202</f>
        <v>0</v>
      </c>
      <c r="AR202" s="24" t="s">
        <v>172</v>
      </c>
      <c r="AT202" s="24" t="s">
        <v>296</v>
      </c>
      <c r="AU202" s="24" t="s">
        <v>78</v>
      </c>
      <c r="AY202" s="24" t="s">
        <v>132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76</v>
      </c>
      <c r="BK202" s="203">
        <f>ROUND(I202*H202,2)</f>
        <v>0</v>
      </c>
      <c r="BL202" s="24" t="s">
        <v>138</v>
      </c>
      <c r="BM202" s="24" t="s">
        <v>675</v>
      </c>
    </row>
    <row r="203" spans="2:65" s="12" customFormat="1" ht="13.5">
      <c r="B203" s="216"/>
      <c r="C203" s="217"/>
      <c r="D203" s="218" t="s">
        <v>140</v>
      </c>
      <c r="E203" s="219" t="s">
        <v>20</v>
      </c>
      <c r="F203" s="220" t="s">
        <v>196</v>
      </c>
      <c r="G203" s="217"/>
      <c r="H203" s="221">
        <v>12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140</v>
      </c>
      <c r="AU203" s="227" t="s">
        <v>78</v>
      </c>
      <c r="AV203" s="12" t="s">
        <v>78</v>
      </c>
      <c r="AW203" s="12" t="s">
        <v>32</v>
      </c>
      <c r="AX203" s="12" t="s">
        <v>76</v>
      </c>
      <c r="AY203" s="227" t="s">
        <v>132</v>
      </c>
    </row>
    <row r="204" spans="2:65" s="1" customFormat="1" ht="31.5" customHeight="1">
      <c r="B204" s="41"/>
      <c r="C204" s="193" t="s">
        <v>353</v>
      </c>
      <c r="D204" s="193" t="s">
        <v>134</v>
      </c>
      <c r="E204" s="194" t="s">
        <v>415</v>
      </c>
      <c r="F204" s="195" t="s">
        <v>416</v>
      </c>
      <c r="G204" s="196" t="s">
        <v>145</v>
      </c>
      <c r="H204" s="197">
        <v>1</v>
      </c>
      <c r="I204" s="198"/>
      <c r="J204" s="197">
        <f>ROUND(I204*H204,2)</f>
        <v>0</v>
      </c>
      <c r="K204" s="195" t="s">
        <v>159</v>
      </c>
      <c r="L204" s="61"/>
      <c r="M204" s="199" t="s">
        <v>20</v>
      </c>
      <c r="N204" s="200" t="s">
        <v>39</v>
      </c>
      <c r="O204" s="42"/>
      <c r="P204" s="201">
        <f>O204*H204</f>
        <v>0</v>
      </c>
      <c r="Q204" s="201">
        <v>1.6000000000000001E-4</v>
      </c>
      <c r="R204" s="201">
        <f>Q204*H204</f>
        <v>1.6000000000000001E-4</v>
      </c>
      <c r="S204" s="201">
        <v>0</v>
      </c>
      <c r="T204" s="202">
        <f>S204*H204</f>
        <v>0</v>
      </c>
      <c r="AR204" s="24" t="s">
        <v>138</v>
      </c>
      <c r="AT204" s="24" t="s">
        <v>134</v>
      </c>
      <c r="AU204" s="24" t="s">
        <v>78</v>
      </c>
      <c r="AY204" s="24" t="s">
        <v>132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76</v>
      </c>
      <c r="BK204" s="203">
        <f>ROUND(I204*H204,2)</f>
        <v>0</v>
      </c>
      <c r="BL204" s="24" t="s">
        <v>138</v>
      </c>
      <c r="BM204" s="24" t="s">
        <v>676</v>
      </c>
    </row>
    <row r="205" spans="2:65" s="12" customFormat="1" ht="13.5">
      <c r="B205" s="216"/>
      <c r="C205" s="217"/>
      <c r="D205" s="218" t="s">
        <v>140</v>
      </c>
      <c r="E205" s="219" t="s">
        <v>20</v>
      </c>
      <c r="F205" s="220" t="s">
        <v>76</v>
      </c>
      <c r="G205" s="217"/>
      <c r="H205" s="221">
        <v>1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140</v>
      </c>
      <c r="AU205" s="227" t="s">
        <v>78</v>
      </c>
      <c r="AV205" s="12" t="s">
        <v>78</v>
      </c>
      <c r="AW205" s="12" t="s">
        <v>32</v>
      </c>
      <c r="AX205" s="12" t="s">
        <v>76</v>
      </c>
      <c r="AY205" s="227" t="s">
        <v>132</v>
      </c>
    </row>
    <row r="206" spans="2:65" s="1" customFormat="1" ht="31.5" customHeight="1">
      <c r="B206" s="41"/>
      <c r="C206" s="256" t="s">
        <v>358</v>
      </c>
      <c r="D206" s="256" t="s">
        <v>296</v>
      </c>
      <c r="E206" s="257" t="s">
        <v>419</v>
      </c>
      <c r="F206" s="258" t="s">
        <v>420</v>
      </c>
      <c r="G206" s="259" t="s">
        <v>145</v>
      </c>
      <c r="H206" s="260">
        <v>1</v>
      </c>
      <c r="I206" s="261"/>
      <c r="J206" s="260">
        <f>ROUND(I206*H206,2)</f>
        <v>0</v>
      </c>
      <c r="K206" s="258" t="s">
        <v>159</v>
      </c>
      <c r="L206" s="262"/>
      <c r="M206" s="263" t="s">
        <v>20</v>
      </c>
      <c r="N206" s="264" t="s">
        <v>39</v>
      </c>
      <c r="O206" s="42"/>
      <c r="P206" s="201">
        <f>O206*H206</f>
        <v>0</v>
      </c>
      <c r="Q206" s="201">
        <v>7.2999999999999995E-2</v>
      </c>
      <c r="R206" s="201">
        <f>Q206*H206</f>
        <v>7.2999999999999995E-2</v>
      </c>
      <c r="S206" s="201">
        <v>0</v>
      </c>
      <c r="T206" s="202">
        <f>S206*H206</f>
        <v>0</v>
      </c>
      <c r="AR206" s="24" t="s">
        <v>172</v>
      </c>
      <c r="AT206" s="24" t="s">
        <v>296</v>
      </c>
      <c r="AU206" s="24" t="s">
        <v>78</v>
      </c>
      <c r="AY206" s="24" t="s">
        <v>132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76</v>
      </c>
      <c r="BK206" s="203">
        <f>ROUND(I206*H206,2)</f>
        <v>0</v>
      </c>
      <c r="BL206" s="24" t="s">
        <v>138</v>
      </c>
      <c r="BM206" s="24" t="s">
        <v>677</v>
      </c>
    </row>
    <row r="207" spans="2:65" s="12" customFormat="1" ht="13.5">
      <c r="B207" s="216"/>
      <c r="C207" s="217"/>
      <c r="D207" s="218" t="s">
        <v>140</v>
      </c>
      <c r="E207" s="219" t="s">
        <v>20</v>
      </c>
      <c r="F207" s="220" t="s">
        <v>76</v>
      </c>
      <c r="G207" s="217"/>
      <c r="H207" s="221">
        <v>1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140</v>
      </c>
      <c r="AU207" s="227" t="s">
        <v>78</v>
      </c>
      <c r="AV207" s="12" t="s">
        <v>78</v>
      </c>
      <c r="AW207" s="12" t="s">
        <v>32</v>
      </c>
      <c r="AX207" s="12" t="s">
        <v>76</v>
      </c>
      <c r="AY207" s="227" t="s">
        <v>132</v>
      </c>
    </row>
    <row r="208" spans="2:65" s="1" customFormat="1" ht="31.5" customHeight="1">
      <c r="B208" s="41"/>
      <c r="C208" s="193" t="s">
        <v>362</v>
      </c>
      <c r="D208" s="193" t="s">
        <v>134</v>
      </c>
      <c r="E208" s="194" t="s">
        <v>383</v>
      </c>
      <c r="F208" s="195" t="s">
        <v>384</v>
      </c>
      <c r="G208" s="196" t="s">
        <v>145</v>
      </c>
      <c r="H208" s="197">
        <v>7</v>
      </c>
      <c r="I208" s="198"/>
      <c r="J208" s="197">
        <f>ROUND(I208*H208,2)</f>
        <v>0</v>
      </c>
      <c r="K208" s="195" t="s">
        <v>20</v>
      </c>
      <c r="L208" s="61"/>
      <c r="M208" s="199" t="s">
        <v>20</v>
      </c>
      <c r="N208" s="200" t="s">
        <v>39</v>
      </c>
      <c r="O208" s="42"/>
      <c r="P208" s="201">
        <f>O208*H208</f>
        <v>0</v>
      </c>
      <c r="Q208" s="201">
        <v>9.0000000000000006E-5</v>
      </c>
      <c r="R208" s="201">
        <f>Q208*H208</f>
        <v>6.3000000000000003E-4</v>
      </c>
      <c r="S208" s="201">
        <v>0</v>
      </c>
      <c r="T208" s="202">
        <f>S208*H208</f>
        <v>0</v>
      </c>
      <c r="AR208" s="24" t="s">
        <v>138</v>
      </c>
      <c r="AT208" s="24" t="s">
        <v>134</v>
      </c>
      <c r="AU208" s="24" t="s">
        <v>78</v>
      </c>
      <c r="AY208" s="24" t="s">
        <v>132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4" t="s">
        <v>76</v>
      </c>
      <c r="BK208" s="203">
        <f>ROUND(I208*H208,2)</f>
        <v>0</v>
      </c>
      <c r="BL208" s="24" t="s">
        <v>138</v>
      </c>
      <c r="BM208" s="24" t="s">
        <v>678</v>
      </c>
    </row>
    <row r="209" spans="2:65" s="12" customFormat="1" ht="13.5">
      <c r="B209" s="216"/>
      <c r="C209" s="217"/>
      <c r="D209" s="218" t="s">
        <v>140</v>
      </c>
      <c r="E209" s="219" t="s">
        <v>20</v>
      </c>
      <c r="F209" s="220" t="s">
        <v>167</v>
      </c>
      <c r="G209" s="217"/>
      <c r="H209" s="221">
        <v>7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140</v>
      </c>
      <c r="AU209" s="227" t="s">
        <v>78</v>
      </c>
      <c r="AV209" s="12" t="s">
        <v>78</v>
      </c>
      <c r="AW209" s="12" t="s">
        <v>32</v>
      </c>
      <c r="AX209" s="12" t="s">
        <v>76</v>
      </c>
      <c r="AY209" s="227" t="s">
        <v>132</v>
      </c>
    </row>
    <row r="210" spans="2:65" s="1" customFormat="1" ht="22.5" customHeight="1">
      <c r="B210" s="41"/>
      <c r="C210" s="256" t="s">
        <v>368</v>
      </c>
      <c r="D210" s="256" t="s">
        <v>296</v>
      </c>
      <c r="E210" s="257" t="s">
        <v>387</v>
      </c>
      <c r="F210" s="258" t="s">
        <v>388</v>
      </c>
      <c r="G210" s="259" t="s">
        <v>145</v>
      </c>
      <c r="H210" s="260">
        <v>7</v>
      </c>
      <c r="I210" s="261"/>
      <c r="J210" s="260">
        <f>ROUND(I210*H210,2)</f>
        <v>0</v>
      </c>
      <c r="K210" s="258" t="s">
        <v>20</v>
      </c>
      <c r="L210" s="262"/>
      <c r="M210" s="263" t="s">
        <v>20</v>
      </c>
      <c r="N210" s="264" t="s">
        <v>39</v>
      </c>
      <c r="O210" s="42"/>
      <c r="P210" s="201">
        <f>O210*H210</f>
        <v>0</v>
      </c>
      <c r="Q210" s="201">
        <v>1.0999999999999999E-2</v>
      </c>
      <c r="R210" s="201">
        <f>Q210*H210</f>
        <v>7.6999999999999999E-2</v>
      </c>
      <c r="S210" s="201">
        <v>0</v>
      </c>
      <c r="T210" s="202">
        <f>S210*H210</f>
        <v>0</v>
      </c>
      <c r="AR210" s="24" t="s">
        <v>172</v>
      </c>
      <c r="AT210" s="24" t="s">
        <v>296</v>
      </c>
      <c r="AU210" s="24" t="s">
        <v>78</v>
      </c>
      <c r="AY210" s="24" t="s">
        <v>132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76</v>
      </c>
      <c r="BK210" s="203">
        <f>ROUND(I210*H210,2)</f>
        <v>0</v>
      </c>
      <c r="BL210" s="24" t="s">
        <v>138</v>
      </c>
      <c r="BM210" s="24" t="s">
        <v>679</v>
      </c>
    </row>
    <row r="211" spans="2:65" s="12" customFormat="1" ht="13.5">
      <c r="B211" s="216"/>
      <c r="C211" s="217"/>
      <c r="D211" s="218" t="s">
        <v>140</v>
      </c>
      <c r="E211" s="219" t="s">
        <v>20</v>
      </c>
      <c r="F211" s="220" t="s">
        <v>167</v>
      </c>
      <c r="G211" s="217"/>
      <c r="H211" s="221">
        <v>7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140</v>
      </c>
      <c r="AU211" s="227" t="s">
        <v>78</v>
      </c>
      <c r="AV211" s="12" t="s">
        <v>78</v>
      </c>
      <c r="AW211" s="12" t="s">
        <v>32</v>
      </c>
      <c r="AX211" s="12" t="s">
        <v>76</v>
      </c>
      <c r="AY211" s="227" t="s">
        <v>132</v>
      </c>
    </row>
    <row r="212" spans="2:65" s="1" customFormat="1" ht="31.5" customHeight="1">
      <c r="B212" s="41"/>
      <c r="C212" s="193" t="s">
        <v>372</v>
      </c>
      <c r="D212" s="193" t="s">
        <v>134</v>
      </c>
      <c r="E212" s="194" t="s">
        <v>391</v>
      </c>
      <c r="F212" s="195" t="s">
        <v>392</v>
      </c>
      <c r="G212" s="196" t="s">
        <v>145</v>
      </c>
      <c r="H212" s="197">
        <v>5</v>
      </c>
      <c r="I212" s="198"/>
      <c r="J212" s="197">
        <f>ROUND(I212*H212,2)</f>
        <v>0</v>
      </c>
      <c r="K212" s="195" t="s">
        <v>20</v>
      </c>
      <c r="L212" s="61"/>
      <c r="M212" s="199" t="s">
        <v>20</v>
      </c>
      <c r="N212" s="200" t="s">
        <v>39</v>
      </c>
      <c r="O212" s="42"/>
      <c r="P212" s="201">
        <f>O212*H212</f>
        <v>0</v>
      </c>
      <c r="Q212" s="201">
        <v>1.7000000000000001E-4</v>
      </c>
      <c r="R212" s="201">
        <f>Q212*H212</f>
        <v>8.5000000000000006E-4</v>
      </c>
      <c r="S212" s="201">
        <v>0</v>
      </c>
      <c r="T212" s="202">
        <f>S212*H212</f>
        <v>0</v>
      </c>
      <c r="AR212" s="24" t="s">
        <v>138</v>
      </c>
      <c r="AT212" s="24" t="s">
        <v>134</v>
      </c>
      <c r="AU212" s="24" t="s">
        <v>78</v>
      </c>
      <c r="AY212" s="24" t="s">
        <v>132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76</v>
      </c>
      <c r="BK212" s="203">
        <f>ROUND(I212*H212,2)</f>
        <v>0</v>
      </c>
      <c r="BL212" s="24" t="s">
        <v>138</v>
      </c>
      <c r="BM212" s="24" t="s">
        <v>680</v>
      </c>
    </row>
    <row r="213" spans="2:65" s="12" customFormat="1" ht="13.5">
      <c r="B213" s="216"/>
      <c r="C213" s="217"/>
      <c r="D213" s="218" t="s">
        <v>140</v>
      </c>
      <c r="E213" s="219" t="s">
        <v>20</v>
      </c>
      <c r="F213" s="220" t="s">
        <v>155</v>
      </c>
      <c r="G213" s="217"/>
      <c r="H213" s="221">
        <v>5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140</v>
      </c>
      <c r="AU213" s="227" t="s">
        <v>78</v>
      </c>
      <c r="AV213" s="12" t="s">
        <v>78</v>
      </c>
      <c r="AW213" s="12" t="s">
        <v>32</v>
      </c>
      <c r="AX213" s="12" t="s">
        <v>76</v>
      </c>
      <c r="AY213" s="227" t="s">
        <v>132</v>
      </c>
    </row>
    <row r="214" spans="2:65" s="1" customFormat="1" ht="31.5" customHeight="1">
      <c r="B214" s="41"/>
      <c r="C214" s="256" t="s">
        <v>378</v>
      </c>
      <c r="D214" s="256" t="s">
        <v>296</v>
      </c>
      <c r="E214" s="257" t="s">
        <v>395</v>
      </c>
      <c r="F214" s="258" t="s">
        <v>396</v>
      </c>
      <c r="G214" s="259" t="s">
        <v>145</v>
      </c>
      <c r="H214" s="260">
        <v>5</v>
      </c>
      <c r="I214" s="261"/>
      <c r="J214" s="260">
        <f>ROUND(I214*H214,2)</f>
        <v>0</v>
      </c>
      <c r="K214" s="258" t="s">
        <v>20</v>
      </c>
      <c r="L214" s="262"/>
      <c r="M214" s="263" t="s">
        <v>20</v>
      </c>
      <c r="N214" s="264" t="s">
        <v>39</v>
      </c>
      <c r="O214" s="42"/>
      <c r="P214" s="201">
        <f>O214*H214</f>
        <v>0</v>
      </c>
      <c r="Q214" s="201">
        <v>0.14499999999999999</v>
      </c>
      <c r="R214" s="201">
        <f>Q214*H214</f>
        <v>0.72499999999999998</v>
      </c>
      <c r="S214" s="201">
        <v>0</v>
      </c>
      <c r="T214" s="202">
        <f>S214*H214</f>
        <v>0</v>
      </c>
      <c r="AR214" s="24" t="s">
        <v>172</v>
      </c>
      <c r="AT214" s="24" t="s">
        <v>296</v>
      </c>
      <c r="AU214" s="24" t="s">
        <v>78</v>
      </c>
      <c r="AY214" s="24" t="s">
        <v>132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76</v>
      </c>
      <c r="BK214" s="203">
        <f>ROUND(I214*H214,2)</f>
        <v>0</v>
      </c>
      <c r="BL214" s="24" t="s">
        <v>138</v>
      </c>
      <c r="BM214" s="24" t="s">
        <v>681</v>
      </c>
    </row>
    <row r="215" spans="2:65" s="12" customFormat="1" ht="13.5">
      <c r="B215" s="216"/>
      <c r="C215" s="217"/>
      <c r="D215" s="218" t="s">
        <v>140</v>
      </c>
      <c r="E215" s="219" t="s">
        <v>20</v>
      </c>
      <c r="F215" s="220" t="s">
        <v>155</v>
      </c>
      <c r="G215" s="217"/>
      <c r="H215" s="221">
        <v>5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140</v>
      </c>
      <c r="AU215" s="227" t="s">
        <v>78</v>
      </c>
      <c r="AV215" s="12" t="s">
        <v>78</v>
      </c>
      <c r="AW215" s="12" t="s">
        <v>32</v>
      </c>
      <c r="AX215" s="12" t="s">
        <v>76</v>
      </c>
      <c r="AY215" s="227" t="s">
        <v>132</v>
      </c>
    </row>
    <row r="216" spans="2:65" s="1" customFormat="1" ht="31.5" customHeight="1">
      <c r="B216" s="41"/>
      <c r="C216" s="193" t="s">
        <v>682</v>
      </c>
      <c r="D216" s="193" t="s">
        <v>134</v>
      </c>
      <c r="E216" s="194" t="s">
        <v>399</v>
      </c>
      <c r="F216" s="195" t="s">
        <v>400</v>
      </c>
      <c r="G216" s="196" t="s">
        <v>145</v>
      </c>
      <c r="H216" s="197">
        <v>24</v>
      </c>
      <c r="I216" s="198"/>
      <c r="J216" s="197">
        <f>ROUND(I216*H216,2)</f>
        <v>0</v>
      </c>
      <c r="K216" s="195" t="s">
        <v>20</v>
      </c>
      <c r="L216" s="61"/>
      <c r="M216" s="199" t="s">
        <v>20</v>
      </c>
      <c r="N216" s="200" t="s">
        <v>39</v>
      </c>
      <c r="O216" s="42"/>
      <c r="P216" s="201">
        <f>O216*H216</f>
        <v>0</v>
      </c>
      <c r="Q216" s="201">
        <v>1E-4</v>
      </c>
      <c r="R216" s="201">
        <f>Q216*H216</f>
        <v>2.4000000000000002E-3</v>
      </c>
      <c r="S216" s="201">
        <v>0</v>
      </c>
      <c r="T216" s="202">
        <f>S216*H216</f>
        <v>0</v>
      </c>
      <c r="AR216" s="24" t="s">
        <v>138</v>
      </c>
      <c r="AT216" s="24" t="s">
        <v>134</v>
      </c>
      <c r="AU216" s="24" t="s">
        <v>78</v>
      </c>
      <c r="AY216" s="24" t="s">
        <v>132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76</v>
      </c>
      <c r="BK216" s="203">
        <f>ROUND(I216*H216,2)</f>
        <v>0</v>
      </c>
      <c r="BL216" s="24" t="s">
        <v>138</v>
      </c>
      <c r="BM216" s="24" t="s">
        <v>683</v>
      </c>
    </row>
    <row r="217" spans="2:65" s="12" customFormat="1" ht="13.5">
      <c r="B217" s="216"/>
      <c r="C217" s="217"/>
      <c r="D217" s="218" t="s">
        <v>140</v>
      </c>
      <c r="E217" s="219" t="s">
        <v>20</v>
      </c>
      <c r="F217" s="220" t="s">
        <v>281</v>
      </c>
      <c r="G217" s="217"/>
      <c r="H217" s="221">
        <v>24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140</v>
      </c>
      <c r="AU217" s="227" t="s">
        <v>78</v>
      </c>
      <c r="AV217" s="12" t="s">
        <v>78</v>
      </c>
      <c r="AW217" s="12" t="s">
        <v>32</v>
      </c>
      <c r="AX217" s="12" t="s">
        <v>76</v>
      </c>
      <c r="AY217" s="227" t="s">
        <v>132</v>
      </c>
    </row>
    <row r="218" spans="2:65" s="1" customFormat="1" ht="22.5" customHeight="1">
      <c r="B218" s="41"/>
      <c r="C218" s="256" t="s">
        <v>684</v>
      </c>
      <c r="D218" s="256" t="s">
        <v>296</v>
      </c>
      <c r="E218" s="257" t="s">
        <v>403</v>
      </c>
      <c r="F218" s="258" t="s">
        <v>404</v>
      </c>
      <c r="G218" s="259" t="s">
        <v>145</v>
      </c>
      <c r="H218" s="260">
        <v>24</v>
      </c>
      <c r="I218" s="261"/>
      <c r="J218" s="260">
        <f>ROUND(I218*H218,2)</f>
        <v>0</v>
      </c>
      <c r="K218" s="258" t="s">
        <v>20</v>
      </c>
      <c r="L218" s="262"/>
      <c r="M218" s="263" t="s">
        <v>20</v>
      </c>
      <c r="N218" s="264" t="s">
        <v>39</v>
      </c>
      <c r="O218" s="42"/>
      <c r="P218" s="201">
        <f>O218*H218</f>
        <v>0</v>
      </c>
      <c r="Q218" s="201">
        <v>1.4E-2</v>
      </c>
      <c r="R218" s="201">
        <f>Q218*H218</f>
        <v>0.33600000000000002</v>
      </c>
      <c r="S218" s="201">
        <v>0</v>
      </c>
      <c r="T218" s="202">
        <f>S218*H218</f>
        <v>0</v>
      </c>
      <c r="AR218" s="24" t="s">
        <v>172</v>
      </c>
      <c r="AT218" s="24" t="s">
        <v>296</v>
      </c>
      <c r="AU218" s="24" t="s">
        <v>78</v>
      </c>
      <c r="AY218" s="24" t="s">
        <v>132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4" t="s">
        <v>76</v>
      </c>
      <c r="BK218" s="203">
        <f>ROUND(I218*H218,2)</f>
        <v>0</v>
      </c>
      <c r="BL218" s="24" t="s">
        <v>138</v>
      </c>
      <c r="BM218" s="24" t="s">
        <v>685</v>
      </c>
    </row>
    <row r="219" spans="2:65" s="12" customFormat="1" ht="13.5">
      <c r="B219" s="216"/>
      <c r="C219" s="217"/>
      <c r="D219" s="218" t="s">
        <v>140</v>
      </c>
      <c r="E219" s="219" t="s">
        <v>20</v>
      </c>
      <c r="F219" s="220" t="s">
        <v>281</v>
      </c>
      <c r="G219" s="217"/>
      <c r="H219" s="221">
        <v>24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140</v>
      </c>
      <c r="AU219" s="227" t="s">
        <v>78</v>
      </c>
      <c r="AV219" s="12" t="s">
        <v>78</v>
      </c>
      <c r="AW219" s="12" t="s">
        <v>32</v>
      </c>
      <c r="AX219" s="12" t="s">
        <v>76</v>
      </c>
      <c r="AY219" s="227" t="s">
        <v>132</v>
      </c>
    </row>
    <row r="220" spans="2:65" s="1" customFormat="1" ht="31.5" customHeight="1">
      <c r="B220" s="41"/>
      <c r="C220" s="193" t="s">
        <v>382</v>
      </c>
      <c r="D220" s="193" t="s">
        <v>134</v>
      </c>
      <c r="E220" s="194" t="s">
        <v>686</v>
      </c>
      <c r="F220" s="195" t="s">
        <v>687</v>
      </c>
      <c r="G220" s="196" t="s">
        <v>137</v>
      </c>
      <c r="H220" s="197">
        <v>6</v>
      </c>
      <c r="I220" s="198"/>
      <c r="J220" s="197">
        <f>ROUND(I220*H220,2)</f>
        <v>0</v>
      </c>
      <c r="K220" s="195" t="s">
        <v>188</v>
      </c>
      <c r="L220" s="61"/>
      <c r="M220" s="199" t="s">
        <v>20</v>
      </c>
      <c r="N220" s="200" t="s">
        <v>39</v>
      </c>
      <c r="O220" s="42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24" t="s">
        <v>138</v>
      </c>
      <c r="AT220" s="24" t="s">
        <v>134</v>
      </c>
      <c r="AU220" s="24" t="s">
        <v>78</v>
      </c>
      <c r="AY220" s="24" t="s">
        <v>132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4" t="s">
        <v>76</v>
      </c>
      <c r="BK220" s="203">
        <f>ROUND(I220*H220,2)</f>
        <v>0</v>
      </c>
      <c r="BL220" s="24" t="s">
        <v>138</v>
      </c>
      <c r="BM220" s="24" t="s">
        <v>688</v>
      </c>
    </row>
    <row r="221" spans="2:65" s="12" customFormat="1" ht="13.5">
      <c r="B221" s="216"/>
      <c r="C221" s="217"/>
      <c r="D221" s="218" t="s">
        <v>140</v>
      </c>
      <c r="E221" s="219" t="s">
        <v>20</v>
      </c>
      <c r="F221" s="220" t="s">
        <v>689</v>
      </c>
      <c r="G221" s="217"/>
      <c r="H221" s="221">
        <v>6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140</v>
      </c>
      <c r="AU221" s="227" t="s">
        <v>78</v>
      </c>
      <c r="AV221" s="12" t="s">
        <v>78</v>
      </c>
      <c r="AW221" s="12" t="s">
        <v>32</v>
      </c>
      <c r="AX221" s="12" t="s">
        <v>76</v>
      </c>
      <c r="AY221" s="227" t="s">
        <v>132</v>
      </c>
    </row>
    <row r="222" spans="2:65" s="1" customFormat="1" ht="22.5" customHeight="1">
      <c r="B222" s="41"/>
      <c r="C222" s="256" t="s">
        <v>386</v>
      </c>
      <c r="D222" s="256" t="s">
        <v>296</v>
      </c>
      <c r="E222" s="257" t="s">
        <v>690</v>
      </c>
      <c r="F222" s="258" t="s">
        <v>691</v>
      </c>
      <c r="G222" s="259" t="s">
        <v>145</v>
      </c>
      <c r="H222" s="260">
        <v>1</v>
      </c>
      <c r="I222" s="261"/>
      <c r="J222" s="260">
        <f>ROUND(I222*H222,2)</f>
        <v>0</v>
      </c>
      <c r="K222" s="258" t="s">
        <v>188</v>
      </c>
      <c r="L222" s="262"/>
      <c r="M222" s="263" t="s">
        <v>20</v>
      </c>
      <c r="N222" s="264" t="s">
        <v>39</v>
      </c>
      <c r="O222" s="42"/>
      <c r="P222" s="201">
        <f>O222*H222</f>
        <v>0</v>
      </c>
      <c r="Q222" s="201">
        <v>5.8199999999999997E-3</v>
      </c>
      <c r="R222" s="201">
        <f>Q222*H222</f>
        <v>5.8199999999999997E-3</v>
      </c>
      <c r="S222" s="201">
        <v>0</v>
      </c>
      <c r="T222" s="202">
        <f>S222*H222</f>
        <v>0</v>
      </c>
      <c r="AR222" s="24" t="s">
        <v>172</v>
      </c>
      <c r="AT222" s="24" t="s">
        <v>296</v>
      </c>
      <c r="AU222" s="24" t="s">
        <v>78</v>
      </c>
      <c r="AY222" s="24" t="s">
        <v>132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4" t="s">
        <v>76</v>
      </c>
      <c r="BK222" s="203">
        <f>ROUND(I222*H222,2)</f>
        <v>0</v>
      </c>
      <c r="BL222" s="24" t="s">
        <v>138</v>
      </c>
      <c r="BM222" s="24" t="s">
        <v>692</v>
      </c>
    </row>
    <row r="223" spans="2:65" s="1" customFormat="1" ht="27">
      <c r="B223" s="41"/>
      <c r="C223" s="63"/>
      <c r="D223" s="206" t="s">
        <v>693</v>
      </c>
      <c r="E223" s="63"/>
      <c r="F223" s="269" t="s">
        <v>694</v>
      </c>
      <c r="G223" s="63"/>
      <c r="H223" s="63"/>
      <c r="I223" s="163"/>
      <c r="J223" s="63"/>
      <c r="K223" s="63"/>
      <c r="L223" s="61"/>
      <c r="M223" s="270"/>
      <c r="N223" s="42"/>
      <c r="O223" s="42"/>
      <c r="P223" s="42"/>
      <c r="Q223" s="42"/>
      <c r="R223" s="42"/>
      <c r="S223" s="42"/>
      <c r="T223" s="78"/>
      <c r="AT223" s="24" t="s">
        <v>693</v>
      </c>
      <c r="AU223" s="24" t="s">
        <v>78</v>
      </c>
    </row>
    <row r="224" spans="2:65" s="12" customFormat="1" ht="13.5">
      <c r="B224" s="216"/>
      <c r="C224" s="217"/>
      <c r="D224" s="218" t="s">
        <v>140</v>
      </c>
      <c r="E224" s="219" t="s">
        <v>20</v>
      </c>
      <c r="F224" s="220" t="s">
        <v>76</v>
      </c>
      <c r="G224" s="217"/>
      <c r="H224" s="221">
        <v>1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140</v>
      </c>
      <c r="AU224" s="227" t="s">
        <v>78</v>
      </c>
      <c r="AV224" s="12" t="s">
        <v>78</v>
      </c>
      <c r="AW224" s="12" t="s">
        <v>32</v>
      </c>
      <c r="AX224" s="12" t="s">
        <v>76</v>
      </c>
      <c r="AY224" s="227" t="s">
        <v>132</v>
      </c>
    </row>
    <row r="225" spans="2:65" s="1" customFormat="1" ht="31.5" customHeight="1">
      <c r="B225" s="41"/>
      <c r="C225" s="193" t="s">
        <v>390</v>
      </c>
      <c r="D225" s="193" t="s">
        <v>134</v>
      </c>
      <c r="E225" s="194" t="s">
        <v>695</v>
      </c>
      <c r="F225" s="195" t="s">
        <v>696</v>
      </c>
      <c r="G225" s="196" t="s">
        <v>145</v>
      </c>
      <c r="H225" s="197">
        <v>6</v>
      </c>
      <c r="I225" s="198"/>
      <c r="J225" s="197">
        <f>ROUND(I225*H225,2)</f>
        <v>0</v>
      </c>
      <c r="K225" s="195" t="s">
        <v>20</v>
      </c>
      <c r="L225" s="61"/>
      <c r="M225" s="199" t="s">
        <v>20</v>
      </c>
      <c r="N225" s="200" t="s">
        <v>39</v>
      </c>
      <c r="O225" s="42"/>
      <c r="P225" s="201">
        <f>O225*H225</f>
        <v>0</v>
      </c>
      <c r="Q225" s="201">
        <v>3.0000000000000001E-5</v>
      </c>
      <c r="R225" s="201">
        <f>Q225*H225</f>
        <v>1.8000000000000001E-4</v>
      </c>
      <c r="S225" s="201">
        <v>0</v>
      </c>
      <c r="T225" s="202">
        <f>S225*H225</f>
        <v>0</v>
      </c>
      <c r="AR225" s="24" t="s">
        <v>138</v>
      </c>
      <c r="AT225" s="24" t="s">
        <v>134</v>
      </c>
      <c r="AU225" s="24" t="s">
        <v>78</v>
      </c>
      <c r="AY225" s="24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76</v>
      </c>
      <c r="BK225" s="203">
        <f>ROUND(I225*H225,2)</f>
        <v>0</v>
      </c>
      <c r="BL225" s="24" t="s">
        <v>138</v>
      </c>
      <c r="BM225" s="24" t="s">
        <v>697</v>
      </c>
    </row>
    <row r="226" spans="2:65" s="12" customFormat="1" ht="13.5">
      <c r="B226" s="216"/>
      <c r="C226" s="217"/>
      <c r="D226" s="218" t="s">
        <v>140</v>
      </c>
      <c r="E226" s="219" t="s">
        <v>20</v>
      </c>
      <c r="F226" s="220" t="s">
        <v>698</v>
      </c>
      <c r="G226" s="217"/>
      <c r="H226" s="221">
        <v>6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140</v>
      </c>
      <c r="AU226" s="227" t="s">
        <v>78</v>
      </c>
      <c r="AV226" s="12" t="s">
        <v>78</v>
      </c>
      <c r="AW226" s="12" t="s">
        <v>32</v>
      </c>
      <c r="AX226" s="12" t="s">
        <v>76</v>
      </c>
      <c r="AY226" s="227" t="s">
        <v>132</v>
      </c>
    </row>
    <row r="227" spans="2:65" s="1" customFormat="1" ht="22.5" customHeight="1">
      <c r="B227" s="41"/>
      <c r="C227" s="256" t="s">
        <v>394</v>
      </c>
      <c r="D227" s="256" t="s">
        <v>296</v>
      </c>
      <c r="E227" s="257" t="s">
        <v>699</v>
      </c>
      <c r="F227" s="258" t="s">
        <v>700</v>
      </c>
      <c r="G227" s="259" t="s">
        <v>145</v>
      </c>
      <c r="H227" s="260">
        <v>6</v>
      </c>
      <c r="I227" s="261"/>
      <c r="J227" s="260">
        <f>ROUND(I227*H227,2)</f>
        <v>0</v>
      </c>
      <c r="K227" s="258" t="s">
        <v>20</v>
      </c>
      <c r="L227" s="262"/>
      <c r="M227" s="263" t="s">
        <v>20</v>
      </c>
      <c r="N227" s="264" t="s">
        <v>39</v>
      </c>
      <c r="O227" s="42"/>
      <c r="P227" s="201">
        <f>O227*H227</f>
        <v>0</v>
      </c>
      <c r="Q227" s="201">
        <v>1.65E-3</v>
      </c>
      <c r="R227" s="201">
        <f>Q227*H227</f>
        <v>9.8999999999999991E-3</v>
      </c>
      <c r="S227" s="201">
        <v>0</v>
      </c>
      <c r="T227" s="202">
        <f>S227*H227</f>
        <v>0</v>
      </c>
      <c r="AR227" s="24" t="s">
        <v>172</v>
      </c>
      <c r="AT227" s="24" t="s">
        <v>296</v>
      </c>
      <c r="AU227" s="24" t="s">
        <v>78</v>
      </c>
      <c r="AY227" s="24" t="s">
        <v>132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76</v>
      </c>
      <c r="BK227" s="203">
        <f>ROUND(I227*H227,2)</f>
        <v>0</v>
      </c>
      <c r="BL227" s="24" t="s">
        <v>138</v>
      </c>
      <c r="BM227" s="24" t="s">
        <v>701</v>
      </c>
    </row>
    <row r="228" spans="2:65" s="12" customFormat="1" ht="13.5">
      <c r="B228" s="216"/>
      <c r="C228" s="217"/>
      <c r="D228" s="218" t="s">
        <v>140</v>
      </c>
      <c r="E228" s="219" t="s">
        <v>20</v>
      </c>
      <c r="F228" s="220" t="s">
        <v>162</v>
      </c>
      <c r="G228" s="217"/>
      <c r="H228" s="221">
        <v>6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140</v>
      </c>
      <c r="AU228" s="227" t="s">
        <v>78</v>
      </c>
      <c r="AV228" s="12" t="s">
        <v>78</v>
      </c>
      <c r="AW228" s="12" t="s">
        <v>32</v>
      </c>
      <c r="AX228" s="12" t="s">
        <v>76</v>
      </c>
      <c r="AY228" s="227" t="s">
        <v>132</v>
      </c>
    </row>
    <row r="229" spans="2:65" s="1" customFormat="1" ht="22.5" customHeight="1">
      <c r="B229" s="41"/>
      <c r="C229" s="256" t="s">
        <v>398</v>
      </c>
      <c r="D229" s="256" t="s">
        <v>296</v>
      </c>
      <c r="E229" s="257" t="s">
        <v>702</v>
      </c>
      <c r="F229" s="258" t="s">
        <v>703</v>
      </c>
      <c r="G229" s="259" t="s">
        <v>145</v>
      </c>
      <c r="H229" s="260">
        <v>6</v>
      </c>
      <c r="I229" s="261"/>
      <c r="J229" s="260">
        <f>ROUND(I229*H229,2)</f>
        <v>0</v>
      </c>
      <c r="K229" s="258" t="s">
        <v>20</v>
      </c>
      <c r="L229" s="262"/>
      <c r="M229" s="263" t="s">
        <v>20</v>
      </c>
      <c r="N229" s="264" t="s">
        <v>39</v>
      </c>
      <c r="O229" s="42"/>
      <c r="P229" s="201">
        <f>O229*H229</f>
        <v>0</v>
      </c>
      <c r="Q229" s="201">
        <v>6.4000000000000005E-4</v>
      </c>
      <c r="R229" s="201">
        <f>Q229*H229</f>
        <v>3.8400000000000005E-3</v>
      </c>
      <c r="S229" s="201">
        <v>0</v>
      </c>
      <c r="T229" s="202">
        <f>S229*H229</f>
        <v>0</v>
      </c>
      <c r="AR229" s="24" t="s">
        <v>172</v>
      </c>
      <c r="AT229" s="24" t="s">
        <v>296</v>
      </c>
      <c r="AU229" s="24" t="s">
        <v>78</v>
      </c>
      <c r="AY229" s="24" t="s">
        <v>132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76</v>
      </c>
      <c r="BK229" s="203">
        <f>ROUND(I229*H229,2)</f>
        <v>0</v>
      </c>
      <c r="BL229" s="24" t="s">
        <v>138</v>
      </c>
      <c r="BM229" s="24" t="s">
        <v>704</v>
      </c>
    </row>
    <row r="230" spans="2:65" s="12" customFormat="1" ht="13.5">
      <c r="B230" s="216"/>
      <c r="C230" s="217"/>
      <c r="D230" s="218" t="s">
        <v>140</v>
      </c>
      <c r="E230" s="219" t="s">
        <v>20</v>
      </c>
      <c r="F230" s="220" t="s">
        <v>162</v>
      </c>
      <c r="G230" s="217"/>
      <c r="H230" s="221">
        <v>6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140</v>
      </c>
      <c r="AU230" s="227" t="s">
        <v>78</v>
      </c>
      <c r="AV230" s="12" t="s">
        <v>78</v>
      </c>
      <c r="AW230" s="12" t="s">
        <v>32</v>
      </c>
      <c r="AX230" s="12" t="s">
        <v>76</v>
      </c>
      <c r="AY230" s="227" t="s">
        <v>132</v>
      </c>
    </row>
    <row r="231" spans="2:65" s="1" customFormat="1" ht="22.5" customHeight="1">
      <c r="B231" s="41"/>
      <c r="C231" s="193" t="s">
        <v>402</v>
      </c>
      <c r="D231" s="193" t="s">
        <v>134</v>
      </c>
      <c r="E231" s="194" t="s">
        <v>423</v>
      </c>
      <c r="F231" s="195" t="s">
        <v>424</v>
      </c>
      <c r="G231" s="196" t="s">
        <v>425</v>
      </c>
      <c r="H231" s="197">
        <v>2</v>
      </c>
      <c r="I231" s="198"/>
      <c r="J231" s="197">
        <f>ROUND(I231*H231,2)</f>
        <v>0</v>
      </c>
      <c r="K231" s="195" t="s">
        <v>20</v>
      </c>
      <c r="L231" s="61"/>
      <c r="M231" s="199" t="s">
        <v>20</v>
      </c>
      <c r="N231" s="200" t="s">
        <v>39</v>
      </c>
      <c r="O231" s="42"/>
      <c r="P231" s="201">
        <f>O231*H231</f>
        <v>0</v>
      </c>
      <c r="Q231" s="201">
        <v>3.1E-4</v>
      </c>
      <c r="R231" s="201">
        <f>Q231*H231</f>
        <v>6.2E-4</v>
      </c>
      <c r="S231" s="201">
        <v>0</v>
      </c>
      <c r="T231" s="202">
        <f>S231*H231</f>
        <v>0</v>
      </c>
      <c r="AR231" s="24" t="s">
        <v>138</v>
      </c>
      <c r="AT231" s="24" t="s">
        <v>134</v>
      </c>
      <c r="AU231" s="24" t="s">
        <v>78</v>
      </c>
      <c r="AY231" s="24" t="s">
        <v>132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4" t="s">
        <v>76</v>
      </c>
      <c r="BK231" s="203">
        <f>ROUND(I231*H231,2)</f>
        <v>0</v>
      </c>
      <c r="BL231" s="24" t="s">
        <v>138</v>
      </c>
      <c r="BM231" s="24" t="s">
        <v>705</v>
      </c>
    </row>
    <row r="232" spans="2:65" s="12" customFormat="1" ht="13.5">
      <c r="B232" s="216"/>
      <c r="C232" s="217"/>
      <c r="D232" s="218" t="s">
        <v>140</v>
      </c>
      <c r="E232" s="219" t="s">
        <v>20</v>
      </c>
      <c r="F232" s="220" t="s">
        <v>78</v>
      </c>
      <c r="G232" s="217"/>
      <c r="H232" s="221">
        <v>2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140</v>
      </c>
      <c r="AU232" s="227" t="s">
        <v>78</v>
      </c>
      <c r="AV232" s="12" t="s">
        <v>78</v>
      </c>
      <c r="AW232" s="12" t="s">
        <v>32</v>
      </c>
      <c r="AX232" s="12" t="s">
        <v>76</v>
      </c>
      <c r="AY232" s="227" t="s">
        <v>132</v>
      </c>
    </row>
    <row r="233" spans="2:65" s="1" customFormat="1" ht="22.5" customHeight="1">
      <c r="B233" s="41"/>
      <c r="C233" s="193" t="s">
        <v>406</v>
      </c>
      <c r="D233" s="193" t="s">
        <v>134</v>
      </c>
      <c r="E233" s="194" t="s">
        <v>428</v>
      </c>
      <c r="F233" s="195" t="s">
        <v>429</v>
      </c>
      <c r="G233" s="196" t="s">
        <v>425</v>
      </c>
      <c r="H233" s="197">
        <v>6</v>
      </c>
      <c r="I233" s="198"/>
      <c r="J233" s="197">
        <f>ROUND(I233*H233,2)</f>
        <v>0</v>
      </c>
      <c r="K233" s="195" t="s">
        <v>159</v>
      </c>
      <c r="L233" s="61"/>
      <c r="M233" s="199" t="s">
        <v>20</v>
      </c>
      <c r="N233" s="200" t="s">
        <v>39</v>
      </c>
      <c r="O233" s="42"/>
      <c r="P233" s="201">
        <f>O233*H233</f>
        <v>0</v>
      </c>
      <c r="Q233" s="201">
        <v>2.5000000000000001E-4</v>
      </c>
      <c r="R233" s="201">
        <f>Q233*H233</f>
        <v>1.5E-3</v>
      </c>
      <c r="S233" s="201">
        <v>0</v>
      </c>
      <c r="T233" s="202">
        <f>S233*H233</f>
        <v>0</v>
      </c>
      <c r="AR233" s="24" t="s">
        <v>138</v>
      </c>
      <c r="AT233" s="24" t="s">
        <v>134</v>
      </c>
      <c r="AU233" s="24" t="s">
        <v>78</v>
      </c>
      <c r="AY233" s="24" t="s">
        <v>132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76</v>
      </c>
      <c r="BK233" s="203">
        <f>ROUND(I233*H233,2)</f>
        <v>0</v>
      </c>
      <c r="BL233" s="24" t="s">
        <v>138</v>
      </c>
      <c r="BM233" s="24" t="s">
        <v>706</v>
      </c>
    </row>
    <row r="234" spans="2:65" s="12" customFormat="1" ht="13.5">
      <c r="B234" s="216"/>
      <c r="C234" s="217"/>
      <c r="D234" s="218" t="s">
        <v>140</v>
      </c>
      <c r="E234" s="219" t="s">
        <v>20</v>
      </c>
      <c r="F234" s="220" t="s">
        <v>162</v>
      </c>
      <c r="G234" s="217"/>
      <c r="H234" s="221">
        <v>6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140</v>
      </c>
      <c r="AU234" s="227" t="s">
        <v>78</v>
      </c>
      <c r="AV234" s="12" t="s">
        <v>78</v>
      </c>
      <c r="AW234" s="12" t="s">
        <v>32</v>
      </c>
      <c r="AX234" s="12" t="s">
        <v>76</v>
      </c>
      <c r="AY234" s="227" t="s">
        <v>132</v>
      </c>
    </row>
    <row r="235" spans="2:65" s="1" customFormat="1" ht="31.5" customHeight="1">
      <c r="B235" s="41"/>
      <c r="C235" s="193" t="s">
        <v>410</v>
      </c>
      <c r="D235" s="193" t="s">
        <v>134</v>
      </c>
      <c r="E235" s="194" t="s">
        <v>707</v>
      </c>
      <c r="F235" s="195" t="s">
        <v>708</v>
      </c>
      <c r="G235" s="196" t="s">
        <v>145</v>
      </c>
      <c r="H235" s="197">
        <v>13</v>
      </c>
      <c r="I235" s="198"/>
      <c r="J235" s="197">
        <f>ROUND(I235*H235,2)</f>
        <v>0</v>
      </c>
      <c r="K235" s="195" t="s">
        <v>159</v>
      </c>
      <c r="L235" s="61"/>
      <c r="M235" s="199" t="s">
        <v>20</v>
      </c>
      <c r="N235" s="200" t="s">
        <v>39</v>
      </c>
      <c r="O235" s="42"/>
      <c r="P235" s="201">
        <f>O235*H235</f>
        <v>0</v>
      </c>
      <c r="Q235" s="201">
        <v>2.2568899999999998</v>
      </c>
      <c r="R235" s="201">
        <f>Q235*H235</f>
        <v>29.339569999999998</v>
      </c>
      <c r="S235" s="201">
        <v>0</v>
      </c>
      <c r="T235" s="202">
        <f>S235*H235</f>
        <v>0</v>
      </c>
      <c r="AR235" s="24" t="s">
        <v>138</v>
      </c>
      <c r="AT235" s="24" t="s">
        <v>134</v>
      </c>
      <c r="AU235" s="24" t="s">
        <v>78</v>
      </c>
      <c r="AY235" s="24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76</v>
      </c>
      <c r="BK235" s="203">
        <f>ROUND(I235*H235,2)</f>
        <v>0</v>
      </c>
      <c r="BL235" s="24" t="s">
        <v>138</v>
      </c>
      <c r="BM235" s="24" t="s">
        <v>709</v>
      </c>
    </row>
    <row r="236" spans="2:65" s="12" customFormat="1" ht="13.5">
      <c r="B236" s="216"/>
      <c r="C236" s="217"/>
      <c r="D236" s="218" t="s">
        <v>140</v>
      </c>
      <c r="E236" s="219" t="s">
        <v>20</v>
      </c>
      <c r="F236" s="220" t="s">
        <v>202</v>
      </c>
      <c r="G236" s="217"/>
      <c r="H236" s="221">
        <v>13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140</v>
      </c>
      <c r="AU236" s="227" t="s">
        <v>78</v>
      </c>
      <c r="AV236" s="12" t="s">
        <v>78</v>
      </c>
      <c r="AW236" s="12" t="s">
        <v>32</v>
      </c>
      <c r="AX236" s="12" t="s">
        <v>76</v>
      </c>
      <c r="AY236" s="227" t="s">
        <v>132</v>
      </c>
    </row>
    <row r="237" spans="2:65" s="1" customFormat="1" ht="31.5" customHeight="1">
      <c r="B237" s="41"/>
      <c r="C237" s="193" t="s">
        <v>414</v>
      </c>
      <c r="D237" s="193" t="s">
        <v>134</v>
      </c>
      <c r="E237" s="194" t="s">
        <v>446</v>
      </c>
      <c r="F237" s="195" t="s">
        <v>447</v>
      </c>
      <c r="G237" s="196" t="s">
        <v>214</v>
      </c>
      <c r="H237" s="197">
        <v>20.22</v>
      </c>
      <c r="I237" s="198"/>
      <c r="J237" s="197">
        <f>ROUND(I237*H237,2)</f>
        <v>0</v>
      </c>
      <c r="K237" s="195" t="s">
        <v>159</v>
      </c>
      <c r="L237" s="61"/>
      <c r="M237" s="199" t="s">
        <v>20</v>
      </c>
      <c r="N237" s="200" t="s">
        <v>39</v>
      </c>
      <c r="O237" s="4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4" t="s">
        <v>138</v>
      </c>
      <c r="AT237" s="24" t="s">
        <v>134</v>
      </c>
      <c r="AU237" s="24" t="s">
        <v>78</v>
      </c>
      <c r="AY237" s="24" t="s">
        <v>132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76</v>
      </c>
      <c r="BK237" s="203">
        <f>ROUND(I237*H237,2)</f>
        <v>0</v>
      </c>
      <c r="BL237" s="24" t="s">
        <v>138</v>
      </c>
      <c r="BM237" s="24" t="s">
        <v>710</v>
      </c>
    </row>
    <row r="238" spans="2:65" s="12" customFormat="1" ht="27">
      <c r="B238" s="216"/>
      <c r="C238" s="217"/>
      <c r="D238" s="206" t="s">
        <v>140</v>
      </c>
      <c r="E238" s="228" t="s">
        <v>20</v>
      </c>
      <c r="F238" s="229" t="s">
        <v>711</v>
      </c>
      <c r="G238" s="217"/>
      <c r="H238" s="230">
        <v>20.22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140</v>
      </c>
      <c r="AU238" s="227" t="s">
        <v>78</v>
      </c>
      <c r="AV238" s="12" t="s">
        <v>78</v>
      </c>
      <c r="AW238" s="12" t="s">
        <v>32</v>
      </c>
      <c r="AX238" s="12" t="s">
        <v>68</v>
      </c>
      <c r="AY238" s="227" t="s">
        <v>132</v>
      </c>
    </row>
    <row r="239" spans="2:65" s="13" customFormat="1" ht="13.5">
      <c r="B239" s="231"/>
      <c r="C239" s="232"/>
      <c r="D239" s="218" t="s">
        <v>140</v>
      </c>
      <c r="E239" s="233" t="s">
        <v>20</v>
      </c>
      <c r="F239" s="234" t="s">
        <v>184</v>
      </c>
      <c r="G239" s="232"/>
      <c r="H239" s="235">
        <v>20.22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140</v>
      </c>
      <c r="AU239" s="241" t="s">
        <v>78</v>
      </c>
      <c r="AV239" s="13" t="s">
        <v>138</v>
      </c>
      <c r="AW239" s="13" t="s">
        <v>32</v>
      </c>
      <c r="AX239" s="13" t="s">
        <v>76</v>
      </c>
      <c r="AY239" s="241" t="s">
        <v>132</v>
      </c>
    </row>
    <row r="240" spans="2:65" s="1" customFormat="1" ht="31.5" customHeight="1">
      <c r="B240" s="41"/>
      <c r="C240" s="256" t="s">
        <v>418</v>
      </c>
      <c r="D240" s="256" t="s">
        <v>296</v>
      </c>
      <c r="E240" s="257" t="s">
        <v>452</v>
      </c>
      <c r="F240" s="258" t="s">
        <v>453</v>
      </c>
      <c r="G240" s="259" t="s">
        <v>145</v>
      </c>
      <c r="H240" s="260">
        <v>2</v>
      </c>
      <c r="I240" s="261"/>
      <c r="J240" s="260">
        <f>ROUND(I240*H240,2)</f>
        <v>0</v>
      </c>
      <c r="K240" s="258" t="s">
        <v>20</v>
      </c>
      <c r="L240" s="262"/>
      <c r="M240" s="263" t="s">
        <v>20</v>
      </c>
      <c r="N240" s="264" t="s">
        <v>39</v>
      </c>
      <c r="O240" s="42"/>
      <c r="P240" s="201">
        <f>O240*H240</f>
        <v>0</v>
      </c>
      <c r="Q240" s="201">
        <v>1.0129999999999999</v>
      </c>
      <c r="R240" s="201">
        <f>Q240*H240</f>
        <v>2.0259999999999998</v>
      </c>
      <c r="S240" s="201">
        <v>0</v>
      </c>
      <c r="T240" s="202">
        <f>S240*H240</f>
        <v>0</v>
      </c>
      <c r="AR240" s="24" t="s">
        <v>172</v>
      </c>
      <c r="AT240" s="24" t="s">
        <v>296</v>
      </c>
      <c r="AU240" s="24" t="s">
        <v>78</v>
      </c>
      <c r="AY240" s="24" t="s">
        <v>132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4" t="s">
        <v>76</v>
      </c>
      <c r="BK240" s="203">
        <f>ROUND(I240*H240,2)</f>
        <v>0</v>
      </c>
      <c r="BL240" s="24" t="s">
        <v>138</v>
      </c>
      <c r="BM240" s="24" t="s">
        <v>712</v>
      </c>
    </row>
    <row r="241" spans="2:65" s="12" customFormat="1" ht="13.5">
      <c r="B241" s="216"/>
      <c r="C241" s="217"/>
      <c r="D241" s="218" t="s">
        <v>140</v>
      </c>
      <c r="E241" s="219" t="s">
        <v>20</v>
      </c>
      <c r="F241" s="220" t="s">
        <v>713</v>
      </c>
      <c r="G241" s="217"/>
      <c r="H241" s="221">
        <v>2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140</v>
      </c>
      <c r="AU241" s="227" t="s">
        <v>78</v>
      </c>
      <c r="AV241" s="12" t="s">
        <v>78</v>
      </c>
      <c r="AW241" s="12" t="s">
        <v>32</v>
      </c>
      <c r="AX241" s="12" t="s">
        <v>76</v>
      </c>
      <c r="AY241" s="227" t="s">
        <v>132</v>
      </c>
    </row>
    <row r="242" spans="2:65" s="1" customFormat="1" ht="31.5" customHeight="1">
      <c r="B242" s="41"/>
      <c r="C242" s="256" t="s">
        <v>714</v>
      </c>
      <c r="D242" s="256" t="s">
        <v>296</v>
      </c>
      <c r="E242" s="257" t="s">
        <v>457</v>
      </c>
      <c r="F242" s="258" t="s">
        <v>458</v>
      </c>
      <c r="G242" s="259" t="s">
        <v>145</v>
      </c>
      <c r="H242" s="260">
        <v>9</v>
      </c>
      <c r="I242" s="261"/>
      <c r="J242" s="260">
        <f>ROUND(I242*H242,2)</f>
        <v>0</v>
      </c>
      <c r="K242" s="258" t="s">
        <v>20</v>
      </c>
      <c r="L242" s="262"/>
      <c r="M242" s="263" t="s">
        <v>20</v>
      </c>
      <c r="N242" s="264" t="s">
        <v>39</v>
      </c>
      <c r="O242" s="42"/>
      <c r="P242" s="201">
        <f>O242*H242</f>
        <v>0</v>
      </c>
      <c r="Q242" s="201">
        <v>0.50600000000000001</v>
      </c>
      <c r="R242" s="201">
        <f>Q242*H242</f>
        <v>4.5540000000000003</v>
      </c>
      <c r="S242" s="201">
        <v>0</v>
      </c>
      <c r="T242" s="202">
        <f>S242*H242</f>
        <v>0</v>
      </c>
      <c r="AR242" s="24" t="s">
        <v>172</v>
      </c>
      <c r="AT242" s="24" t="s">
        <v>296</v>
      </c>
      <c r="AU242" s="24" t="s">
        <v>78</v>
      </c>
      <c r="AY242" s="24" t="s">
        <v>132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4" t="s">
        <v>76</v>
      </c>
      <c r="BK242" s="203">
        <f>ROUND(I242*H242,2)</f>
        <v>0</v>
      </c>
      <c r="BL242" s="24" t="s">
        <v>138</v>
      </c>
      <c r="BM242" s="24" t="s">
        <v>715</v>
      </c>
    </row>
    <row r="243" spans="2:65" s="12" customFormat="1" ht="13.5">
      <c r="B243" s="216"/>
      <c r="C243" s="217"/>
      <c r="D243" s="218" t="s">
        <v>140</v>
      </c>
      <c r="E243" s="219" t="s">
        <v>20</v>
      </c>
      <c r="F243" s="220" t="s">
        <v>716</v>
      </c>
      <c r="G243" s="217"/>
      <c r="H243" s="221">
        <v>9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140</v>
      </c>
      <c r="AU243" s="227" t="s">
        <v>78</v>
      </c>
      <c r="AV243" s="12" t="s">
        <v>78</v>
      </c>
      <c r="AW243" s="12" t="s">
        <v>32</v>
      </c>
      <c r="AX243" s="12" t="s">
        <v>76</v>
      </c>
      <c r="AY243" s="227" t="s">
        <v>132</v>
      </c>
    </row>
    <row r="244" spans="2:65" s="1" customFormat="1" ht="31.5" customHeight="1">
      <c r="B244" s="41"/>
      <c r="C244" s="256" t="s">
        <v>717</v>
      </c>
      <c r="D244" s="256" t="s">
        <v>296</v>
      </c>
      <c r="E244" s="257" t="s">
        <v>462</v>
      </c>
      <c r="F244" s="258" t="s">
        <v>463</v>
      </c>
      <c r="G244" s="259" t="s">
        <v>145</v>
      </c>
      <c r="H244" s="260">
        <v>5</v>
      </c>
      <c r="I244" s="261"/>
      <c r="J244" s="260">
        <f>ROUND(I244*H244,2)</f>
        <v>0</v>
      </c>
      <c r="K244" s="258" t="s">
        <v>20</v>
      </c>
      <c r="L244" s="262"/>
      <c r="M244" s="263" t="s">
        <v>20</v>
      </c>
      <c r="N244" s="264" t="s">
        <v>39</v>
      </c>
      <c r="O244" s="42"/>
      <c r="P244" s="201">
        <f>O244*H244</f>
        <v>0</v>
      </c>
      <c r="Q244" s="201">
        <v>0.254</v>
      </c>
      <c r="R244" s="201">
        <f>Q244*H244</f>
        <v>1.27</v>
      </c>
      <c r="S244" s="201">
        <v>0</v>
      </c>
      <c r="T244" s="202">
        <f>S244*H244</f>
        <v>0</v>
      </c>
      <c r="AR244" s="24" t="s">
        <v>172</v>
      </c>
      <c r="AT244" s="24" t="s">
        <v>296</v>
      </c>
      <c r="AU244" s="24" t="s">
        <v>78</v>
      </c>
      <c r="AY244" s="24" t="s">
        <v>132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76</v>
      </c>
      <c r="BK244" s="203">
        <f>ROUND(I244*H244,2)</f>
        <v>0</v>
      </c>
      <c r="BL244" s="24" t="s">
        <v>138</v>
      </c>
      <c r="BM244" s="24" t="s">
        <v>718</v>
      </c>
    </row>
    <row r="245" spans="2:65" s="12" customFormat="1" ht="13.5">
      <c r="B245" s="216"/>
      <c r="C245" s="217"/>
      <c r="D245" s="218" t="s">
        <v>140</v>
      </c>
      <c r="E245" s="219" t="s">
        <v>20</v>
      </c>
      <c r="F245" s="220" t="s">
        <v>460</v>
      </c>
      <c r="G245" s="217"/>
      <c r="H245" s="221">
        <v>5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140</v>
      </c>
      <c r="AU245" s="227" t="s">
        <v>78</v>
      </c>
      <c r="AV245" s="12" t="s">
        <v>78</v>
      </c>
      <c r="AW245" s="12" t="s">
        <v>32</v>
      </c>
      <c r="AX245" s="12" t="s">
        <v>76</v>
      </c>
      <c r="AY245" s="227" t="s">
        <v>132</v>
      </c>
    </row>
    <row r="246" spans="2:65" s="1" customFormat="1" ht="22.5" customHeight="1">
      <c r="B246" s="41"/>
      <c r="C246" s="256" t="s">
        <v>719</v>
      </c>
      <c r="D246" s="256" t="s">
        <v>296</v>
      </c>
      <c r="E246" s="257" t="s">
        <v>466</v>
      </c>
      <c r="F246" s="258" t="s">
        <v>467</v>
      </c>
      <c r="G246" s="259" t="s">
        <v>145</v>
      </c>
      <c r="H246" s="260">
        <v>13</v>
      </c>
      <c r="I246" s="261"/>
      <c r="J246" s="260">
        <f>ROUND(I246*H246,2)</f>
        <v>0</v>
      </c>
      <c r="K246" s="258" t="s">
        <v>20</v>
      </c>
      <c r="L246" s="262"/>
      <c r="M246" s="263" t="s">
        <v>20</v>
      </c>
      <c r="N246" s="264" t="s">
        <v>39</v>
      </c>
      <c r="O246" s="42"/>
      <c r="P246" s="201">
        <f>O246*H246</f>
        <v>0</v>
      </c>
      <c r="Q246" s="201">
        <v>0.54800000000000004</v>
      </c>
      <c r="R246" s="201">
        <f>Q246*H246</f>
        <v>7.1240000000000006</v>
      </c>
      <c r="S246" s="201">
        <v>0</v>
      </c>
      <c r="T246" s="202">
        <f>S246*H246</f>
        <v>0</v>
      </c>
      <c r="AR246" s="24" t="s">
        <v>172</v>
      </c>
      <c r="AT246" s="24" t="s">
        <v>296</v>
      </c>
      <c r="AU246" s="24" t="s">
        <v>78</v>
      </c>
      <c r="AY246" s="24" t="s">
        <v>132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4" t="s">
        <v>76</v>
      </c>
      <c r="BK246" s="203">
        <f>ROUND(I246*H246,2)</f>
        <v>0</v>
      </c>
      <c r="BL246" s="24" t="s">
        <v>138</v>
      </c>
      <c r="BM246" s="24" t="s">
        <v>720</v>
      </c>
    </row>
    <row r="247" spans="2:65" s="12" customFormat="1" ht="13.5">
      <c r="B247" s="216"/>
      <c r="C247" s="217"/>
      <c r="D247" s="218" t="s">
        <v>140</v>
      </c>
      <c r="E247" s="219" t="s">
        <v>20</v>
      </c>
      <c r="F247" s="220" t="s">
        <v>483</v>
      </c>
      <c r="G247" s="217"/>
      <c r="H247" s="221">
        <v>13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140</v>
      </c>
      <c r="AU247" s="227" t="s">
        <v>78</v>
      </c>
      <c r="AV247" s="12" t="s">
        <v>78</v>
      </c>
      <c r="AW247" s="12" t="s">
        <v>32</v>
      </c>
      <c r="AX247" s="12" t="s">
        <v>76</v>
      </c>
      <c r="AY247" s="227" t="s">
        <v>132</v>
      </c>
    </row>
    <row r="248" spans="2:65" s="1" customFormat="1" ht="22.5" customHeight="1">
      <c r="B248" s="41"/>
      <c r="C248" s="256" t="s">
        <v>721</v>
      </c>
      <c r="D248" s="256" t="s">
        <v>296</v>
      </c>
      <c r="E248" s="257" t="s">
        <v>471</v>
      </c>
      <c r="F248" s="258" t="s">
        <v>472</v>
      </c>
      <c r="G248" s="259" t="s">
        <v>145</v>
      </c>
      <c r="H248" s="260">
        <v>3</v>
      </c>
      <c r="I248" s="261"/>
      <c r="J248" s="260">
        <f>ROUND(I248*H248,2)</f>
        <v>0</v>
      </c>
      <c r="K248" s="258" t="s">
        <v>20</v>
      </c>
      <c r="L248" s="262"/>
      <c r="M248" s="263" t="s">
        <v>20</v>
      </c>
      <c r="N248" s="264" t="s">
        <v>39</v>
      </c>
      <c r="O248" s="42"/>
      <c r="P248" s="201">
        <f>O248*H248</f>
        <v>0</v>
      </c>
      <c r="Q248" s="201">
        <v>3.9E-2</v>
      </c>
      <c r="R248" s="201">
        <f>Q248*H248</f>
        <v>0.11699999999999999</v>
      </c>
      <c r="S248" s="201">
        <v>0</v>
      </c>
      <c r="T248" s="202">
        <f>S248*H248</f>
        <v>0</v>
      </c>
      <c r="AR248" s="24" t="s">
        <v>172</v>
      </c>
      <c r="AT248" s="24" t="s">
        <v>296</v>
      </c>
      <c r="AU248" s="24" t="s">
        <v>78</v>
      </c>
      <c r="AY248" s="24" t="s">
        <v>132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76</v>
      </c>
      <c r="BK248" s="203">
        <f>ROUND(I248*H248,2)</f>
        <v>0</v>
      </c>
      <c r="BL248" s="24" t="s">
        <v>138</v>
      </c>
      <c r="BM248" s="24" t="s">
        <v>722</v>
      </c>
    </row>
    <row r="249" spans="2:65" s="12" customFormat="1" ht="13.5">
      <c r="B249" s="216"/>
      <c r="C249" s="217"/>
      <c r="D249" s="218" t="s">
        <v>140</v>
      </c>
      <c r="E249" s="219" t="s">
        <v>20</v>
      </c>
      <c r="F249" s="220" t="s">
        <v>723</v>
      </c>
      <c r="G249" s="217"/>
      <c r="H249" s="221">
        <v>3</v>
      </c>
      <c r="I249" s="222"/>
      <c r="J249" s="217"/>
      <c r="K249" s="217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140</v>
      </c>
      <c r="AU249" s="227" t="s">
        <v>78</v>
      </c>
      <c r="AV249" s="12" t="s">
        <v>78</v>
      </c>
      <c r="AW249" s="12" t="s">
        <v>32</v>
      </c>
      <c r="AX249" s="12" t="s">
        <v>76</v>
      </c>
      <c r="AY249" s="227" t="s">
        <v>132</v>
      </c>
    </row>
    <row r="250" spans="2:65" s="1" customFormat="1" ht="22.5" customHeight="1">
      <c r="B250" s="41"/>
      <c r="C250" s="256" t="s">
        <v>724</v>
      </c>
      <c r="D250" s="256" t="s">
        <v>296</v>
      </c>
      <c r="E250" s="257" t="s">
        <v>475</v>
      </c>
      <c r="F250" s="258" t="s">
        <v>476</v>
      </c>
      <c r="G250" s="259" t="s">
        <v>145</v>
      </c>
      <c r="H250" s="260">
        <v>11</v>
      </c>
      <c r="I250" s="261"/>
      <c r="J250" s="260">
        <f>ROUND(I250*H250,2)</f>
        <v>0</v>
      </c>
      <c r="K250" s="258" t="s">
        <v>20</v>
      </c>
      <c r="L250" s="262"/>
      <c r="M250" s="263" t="s">
        <v>20</v>
      </c>
      <c r="N250" s="264" t="s">
        <v>39</v>
      </c>
      <c r="O250" s="42"/>
      <c r="P250" s="201">
        <f>O250*H250</f>
        <v>0</v>
      </c>
      <c r="Q250" s="201">
        <v>5.0999999999999997E-2</v>
      </c>
      <c r="R250" s="201">
        <f>Q250*H250</f>
        <v>0.56099999999999994</v>
      </c>
      <c r="S250" s="201">
        <v>0</v>
      </c>
      <c r="T250" s="202">
        <f>S250*H250</f>
        <v>0</v>
      </c>
      <c r="AR250" s="24" t="s">
        <v>172</v>
      </c>
      <c r="AT250" s="24" t="s">
        <v>296</v>
      </c>
      <c r="AU250" s="24" t="s">
        <v>78</v>
      </c>
      <c r="AY250" s="24" t="s">
        <v>132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4" t="s">
        <v>76</v>
      </c>
      <c r="BK250" s="203">
        <f>ROUND(I250*H250,2)</f>
        <v>0</v>
      </c>
      <c r="BL250" s="24" t="s">
        <v>138</v>
      </c>
      <c r="BM250" s="24" t="s">
        <v>725</v>
      </c>
    </row>
    <row r="251" spans="2:65" s="12" customFormat="1" ht="13.5">
      <c r="B251" s="216"/>
      <c r="C251" s="217"/>
      <c r="D251" s="218" t="s">
        <v>140</v>
      </c>
      <c r="E251" s="219" t="s">
        <v>20</v>
      </c>
      <c r="F251" s="220" t="s">
        <v>726</v>
      </c>
      <c r="G251" s="217"/>
      <c r="H251" s="221">
        <v>11</v>
      </c>
      <c r="I251" s="222"/>
      <c r="J251" s="217"/>
      <c r="K251" s="217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140</v>
      </c>
      <c r="AU251" s="227" t="s">
        <v>78</v>
      </c>
      <c r="AV251" s="12" t="s">
        <v>78</v>
      </c>
      <c r="AW251" s="12" t="s">
        <v>32</v>
      </c>
      <c r="AX251" s="12" t="s">
        <v>76</v>
      </c>
      <c r="AY251" s="227" t="s">
        <v>132</v>
      </c>
    </row>
    <row r="252" spans="2:65" s="1" customFormat="1" ht="22.5" customHeight="1">
      <c r="B252" s="41"/>
      <c r="C252" s="256" t="s">
        <v>201</v>
      </c>
      <c r="D252" s="256" t="s">
        <v>296</v>
      </c>
      <c r="E252" s="257" t="s">
        <v>480</v>
      </c>
      <c r="F252" s="258" t="s">
        <v>481</v>
      </c>
      <c r="G252" s="259" t="s">
        <v>145</v>
      </c>
      <c r="H252" s="260">
        <v>11</v>
      </c>
      <c r="I252" s="261"/>
      <c r="J252" s="260">
        <f>ROUND(I252*H252,2)</f>
        <v>0</v>
      </c>
      <c r="K252" s="258" t="s">
        <v>20</v>
      </c>
      <c r="L252" s="262"/>
      <c r="M252" s="263" t="s">
        <v>20</v>
      </c>
      <c r="N252" s="264" t="s">
        <v>39</v>
      </c>
      <c r="O252" s="42"/>
      <c r="P252" s="201">
        <f>O252*H252</f>
        <v>0</v>
      </c>
      <c r="Q252" s="201">
        <v>6.4000000000000001E-2</v>
      </c>
      <c r="R252" s="201">
        <f>Q252*H252</f>
        <v>0.70399999999999996</v>
      </c>
      <c r="S252" s="201">
        <v>0</v>
      </c>
      <c r="T252" s="202">
        <f>S252*H252</f>
        <v>0</v>
      </c>
      <c r="AR252" s="24" t="s">
        <v>172</v>
      </c>
      <c r="AT252" s="24" t="s">
        <v>296</v>
      </c>
      <c r="AU252" s="24" t="s">
        <v>78</v>
      </c>
      <c r="AY252" s="24" t="s">
        <v>132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76</v>
      </c>
      <c r="BK252" s="203">
        <f>ROUND(I252*H252,2)</f>
        <v>0</v>
      </c>
      <c r="BL252" s="24" t="s">
        <v>138</v>
      </c>
      <c r="BM252" s="24" t="s">
        <v>727</v>
      </c>
    </row>
    <row r="253" spans="2:65" s="12" customFormat="1" ht="13.5">
      <c r="B253" s="216"/>
      <c r="C253" s="217"/>
      <c r="D253" s="218" t="s">
        <v>140</v>
      </c>
      <c r="E253" s="219" t="s">
        <v>20</v>
      </c>
      <c r="F253" s="220" t="s">
        <v>726</v>
      </c>
      <c r="G253" s="217"/>
      <c r="H253" s="221">
        <v>11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140</v>
      </c>
      <c r="AU253" s="227" t="s">
        <v>78</v>
      </c>
      <c r="AV253" s="12" t="s">
        <v>78</v>
      </c>
      <c r="AW253" s="12" t="s">
        <v>32</v>
      </c>
      <c r="AX253" s="12" t="s">
        <v>76</v>
      </c>
      <c r="AY253" s="227" t="s">
        <v>132</v>
      </c>
    </row>
    <row r="254" spans="2:65" s="1" customFormat="1" ht="22.5" customHeight="1">
      <c r="B254" s="41"/>
      <c r="C254" s="256" t="s">
        <v>422</v>
      </c>
      <c r="D254" s="256" t="s">
        <v>296</v>
      </c>
      <c r="E254" s="257" t="s">
        <v>485</v>
      </c>
      <c r="F254" s="258" t="s">
        <v>486</v>
      </c>
      <c r="G254" s="259" t="s">
        <v>145</v>
      </c>
      <c r="H254" s="260">
        <v>6</v>
      </c>
      <c r="I254" s="261"/>
      <c r="J254" s="260">
        <f>ROUND(I254*H254,2)</f>
        <v>0</v>
      </c>
      <c r="K254" s="258" t="s">
        <v>20</v>
      </c>
      <c r="L254" s="262"/>
      <c r="M254" s="263" t="s">
        <v>20</v>
      </c>
      <c r="N254" s="264" t="s">
        <v>39</v>
      </c>
      <c r="O254" s="42"/>
      <c r="P254" s="201">
        <f>O254*H254</f>
        <v>0</v>
      </c>
      <c r="Q254" s="201">
        <v>1.35</v>
      </c>
      <c r="R254" s="201">
        <f>Q254*H254</f>
        <v>8.1000000000000014</v>
      </c>
      <c r="S254" s="201">
        <v>0</v>
      </c>
      <c r="T254" s="202">
        <f>S254*H254</f>
        <v>0</v>
      </c>
      <c r="AR254" s="24" t="s">
        <v>172</v>
      </c>
      <c r="AT254" s="24" t="s">
        <v>296</v>
      </c>
      <c r="AU254" s="24" t="s">
        <v>78</v>
      </c>
      <c r="AY254" s="24" t="s">
        <v>132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76</v>
      </c>
      <c r="BK254" s="203">
        <f>ROUND(I254*H254,2)</f>
        <v>0</v>
      </c>
      <c r="BL254" s="24" t="s">
        <v>138</v>
      </c>
      <c r="BM254" s="24" t="s">
        <v>728</v>
      </c>
    </row>
    <row r="255" spans="2:65" s="12" customFormat="1" ht="13.5">
      <c r="B255" s="216"/>
      <c r="C255" s="217"/>
      <c r="D255" s="218" t="s">
        <v>140</v>
      </c>
      <c r="E255" s="219" t="s">
        <v>20</v>
      </c>
      <c r="F255" s="220" t="s">
        <v>729</v>
      </c>
      <c r="G255" s="217"/>
      <c r="H255" s="221">
        <v>6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140</v>
      </c>
      <c r="AU255" s="227" t="s">
        <v>78</v>
      </c>
      <c r="AV255" s="12" t="s">
        <v>78</v>
      </c>
      <c r="AW255" s="12" t="s">
        <v>32</v>
      </c>
      <c r="AX255" s="12" t="s">
        <v>76</v>
      </c>
      <c r="AY255" s="227" t="s">
        <v>132</v>
      </c>
    </row>
    <row r="256" spans="2:65" s="1" customFormat="1" ht="22.5" customHeight="1">
      <c r="B256" s="41"/>
      <c r="C256" s="256" t="s">
        <v>427</v>
      </c>
      <c r="D256" s="256" t="s">
        <v>296</v>
      </c>
      <c r="E256" s="257" t="s">
        <v>506</v>
      </c>
      <c r="F256" s="258" t="s">
        <v>507</v>
      </c>
      <c r="G256" s="259" t="s">
        <v>145</v>
      </c>
      <c r="H256" s="260">
        <v>60</v>
      </c>
      <c r="I256" s="261"/>
      <c r="J256" s="260">
        <f>ROUND(I256*H256,2)</f>
        <v>0</v>
      </c>
      <c r="K256" s="258" t="s">
        <v>20</v>
      </c>
      <c r="L256" s="262"/>
      <c r="M256" s="263" t="s">
        <v>20</v>
      </c>
      <c r="N256" s="264" t="s">
        <v>39</v>
      </c>
      <c r="O256" s="42"/>
      <c r="P256" s="201">
        <f>O256*H256</f>
        <v>0</v>
      </c>
      <c r="Q256" s="201">
        <v>2E-3</v>
      </c>
      <c r="R256" s="201">
        <f>Q256*H256</f>
        <v>0.12</v>
      </c>
      <c r="S256" s="201">
        <v>0</v>
      </c>
      <c r="T256" s="202">
        <f>S256*H256</f>
        <v>0</v>
      </c>
      <c r="AR256" s="24" t="s">
        <v>172</v>
      </c>
      <c r="AT256" s="24" t="s">
        <v>296</v>
      </c>
      <c r="AU256" s="24" t="s">
        <v>78</v>
      </c>
      <c r="AY256" s="24" t="s">
        <v>132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4" t="s">
        <v>76</v>
      </c>
      <c r="BK256" s="203">
        <f>ROUND(I256*H256,2)</f>
        <v>0</v>
      </c>
      <c r="BL256" s="24" t="s">
        <v>138</v>
      </c>
      <c r="BM256" s="24" t="s">
        <v>730</v>
      </c>
    </row>
    <row r="257" spans="2:65" s="12" customFormat="1" ht="13.5">
      <c r="B257" s="216"/>
      <c r="C257" s="217"/>
      <c r="D257" s="218" t="s">
        <v>140</v>
      </c>
      <c r="E257" s="219" t="s">
        <v>20</v>
      </c>
      <c r="F257" s="220" t="s">
        <v>731</v>
      </c>
      <c r="G257" s="217"/>
      <c r="H257" s="221">
        <v>60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140</v>
      </c>
      <c r="AU257" s="227" t="s">
        <v>78</v>
      </c>
      <c r="AV257" s="12" t="s">
        <v>78</v>
      </c>
      <c r="AW257" s="12" t="s">
        <v>32</v>
      </c>
      <c r="AX257" s="12" t="s">
        <v>76</v>
      </c>
      <c r="AY257" s="227" t="s">
        <v>132</v>
      </c>
    </row>
    <row r="258" spans="2:65" s="1" customFormat="1" ht="22.5" customHeight="1">
      <c r="B258" s="41"/>
      <c r="C258" s="193" t="s">
        <v>431</v>
      </c>
      <c r="D258" s="193" t="s">
        <v>134</v>
      </c>
      <c r="E258" s="194" t="s">
        <v>521</v>
      </c>
      <c r="F258" s="195" t="s">
        <v>522</v>
      </c>
      <c r="G258" s="196" t="s">
        <v>145</v>
      </c>
      <c r="H258" s="197">
        <v>13</v>
      </c>
      <c r="I258" s="198"/>
      <c r="J258" s="197">
        <f>ROUND(I258*H258,2)</f>
        <v>0</v>
      </c>
      <c r="K258" s="195" t="s">
        <v>20</v>
      </c>
      <c r="L258" s="61"/>
      <c r="M258" s="199" t="s">
        <v>20</v>
      </c>
      <c r="N258" s="200" t="s">
        <v>39</v>
      </c>
      <c r="O258" s="42"/>
      <c r="P258" s="201">
        <f>O258*H258</f>
        <v>0</v>
      </c>
      <c r="Q258" s="201">
        <v>7.0200000000000002E-3</v>
      </c>
      <c r="R258" s="201">
        <f>Q258*H258</f>
        <v>9.1260000000000008E-2</v>
      </c>
      <c r="S258" s="201">
        <v>0</v>
      </c>
      <c r="T258" s="202">
        <f>S258*H258</f>
        <v>0</v>
      </c>
      <c r="AR258" s="24" t="s">
        <v>138</v>
      </c>
      <c r="AT258" s="24" t="s">
        <v>134</v>
      </c>
      <c r="AU258" s="24" t="s">
        <v>78</v>
      </c>
      <c r="AY258" s="24" t="s">
        <v>132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24" t="s">
        <v>76</v>
      </c>
      <c r="BK258" s="203">
        <f>ROUND(I258*H258,2)</f>
        <v>0</v>
      </c>
      <c r="BL258" s="24" t="s">
        <v>138</v>
      </c>
      <c r="BM258" s="24" t="s">
        <v>732</v>
      </c>
    </row>
    <row r="259" spans="2:65" s="12" customFormat="1" ht="13.5">
      <c r="B259" s="216"/>
      <c r="C259" s="217"/>
      <c r="D259" s="218" t="s">
        <v>140</v>
      </c>
      <c r="E259" s="219" t="s">
        <v>20</v>
      </c>
      <c r="F259" s="220" t="s">
        <v>202</v>
      </c>
      <c r="G259" s="217"/>
      <c r="H259" s="221">
        <v>13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140</v>
      </c>
      <c r="AU259" s="227" t="s">
        <v>78</v>
      </c>
      <c r="AV259" s="12" t="s">
        <v>78</v>
      </c>
      <c r="AW259" s="12" t="s">
        <v>32</v>
      </c>
      <c r="AX259" s="12" t="s">
        <v>76</v>
      </c>
      <c r="AY259" s="227" t="s">
        <v>132</v>
      </c>
    </row>
    <row r="260" spans="2:65" s="1" customFormat="1" ht="22.5" customHeight="1">
      <c r="B260" s="41"/>
      <c r="C260" s="256" t="s">
        <v>435</v>
      </c>
      <c r="D260" s="256" t="s">
        <v>296</v>
      </c>
      <c r="E260" s="257" t="s">
        <v>525</v>
      </c>
      <c r="F260" s="258" t="s">
        <v>526</v>
      </c>
      <c r="G260" s="259" t="s">
        <v>145</v>
      </c>
      <c r="H260" s="260">
        <v>13</v>
      </c>
      <c r="I260" s="261"/>
      <c r="J260" s="260">
        <f>ROUND(I260*H260,2)</f>
        <v>0</v>
      </c>
      <c r="K260" s="258" t="s">
        <v>20</v>
      </c>
      <c r="L260" s="262"/>
      <c r="M260" s="263" t="s">
        <v>20</v>
      </c>
      <c r="N260" s="264" t="s">
        <v>39</v>
      </c>
      <c r="O260" s="42"/>
      <c r="P260" s="201">
        <f>O260*H260</f>
        <v>0</v>
      </c>
      <c r="Q260" s="201">
        <v>5.4300000000000001E-2</v>
      </c>
      <c r="R260" s="201">
        <f>Q260*H260</f>
        <v>0.70589999999999997</v>
      </c>
      <c r="S260" s="201">
        <v>0</v>
      </c>
      <c r="T260" s="202">
        <f>S260*H260</f>
        <v>0</v>
      </c>
      <c r="AR260" s="24" t="s">
        <v>172</v>
      </c>
      <c r="AT260" s="24" t="s">
        <v>296</v>
      </c>
      <c r="AU260" s="24" t="s">
        <v>78</v>
      </c>
      <c r="AY260" s="24" t="s">
        <v>132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76</v>
      </c>
      <c r="BK260" s="203">
        <f>ROUND(I260*H260,2)</f>
        <v>0</v>
      </c>
      <c r="BL260" s="24" t="s">
        <v>138</v>
      </c>
      <c r="BM260" s="24" t="s">
        <v>733</v>
      </c>
    </row>
    <row r="261" spans="2:65" s="12" customFormat="1" ht="13.5">
      <c r="B261" s="216"/>
      <c r="C261" s="217"/>
      <c r="D261" s="206" t="s">
        <v>140</v>
      </c>
      <c r="E261" s="228" t="s">
        <v>20</v>
      </c>
      <c r="F261" s="229" t="s">
        <v>202</v>
      </c>
      <c r="G261" s="217"/>
      <c r="H261" s="230">
        <v>13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140</v>
      </c>
      <c r="AU261" s="227" t="s">
        <v>78</v>
      </c>
      <c r="AV261" s="12" t="s">
        <v>78</v>
      </c>
      <c r="AW261" s="12" t="s">
        <v>32</v>
      </c>
      <c r="AX261" s="12" t="s">
        <v>76</v>
      </c>
      <c r="AY261" s="227" t="s">
        <v>132</v>
      </c>
    </row>
    <row r="262" spans="2:65" s="10" customFormat="1" ht="29.85" customHeight="1">
      <c r="B262" s="176"/>
      <c r="C262" s="177"/>
      <c r="D262" s="190" t="s">
        <v>67</v>
      </c>
      <c r="E262" s="191" t="s">
        <v>177</v>
      </c>
      <c r="F262" s="191" t="s">
        <v>528</v>
      </c>
      <c r="G262" s="177"/>
      <c r="H262" s="177"/>
      <c r="I262" s="180"/>
      <c r="J262" s="192">
        <f>BK262</f>
        <v>0</v>
      </c>
      <c r="K262" s="177"/>
      <c r="L262" s="182"/>
      <c r="M262" s="183"/>
      <c r="N262" s="184"/>
      <c r="O262" s="184"/>
      <c r="P262" s="185">
        <f>SUM(P263:P264)</f>
        <v>0</v>
      </c>
      <c r="Q262" s="184"/>
      <c r="R262" s="185">
        <f>SUM(R263:R264)</f>
        <v>0</v>
      </c>
      <c r="S262" s="184"/>
      <c r="T262" s="186">
        <f>SUM(T263:T264)</f>
        <v>0</v>
      </c>
      <c r="AR262" s="187" t="s">
        <v>76</v>
      </c>
      <c r="AT262" s="188" t="s">
        <v>67</v>
      </c>
      <c r="AU262" s="188" t="s">
        <v>76</v>
      </c>
      <c r="AY262" s="187" t="s">
        <v>132</v>
      </c>
      <c r="BK262" s="189">
        <f>SUM(BK263:BK264)</f>
        <v>0</v>
      </c>
    </row>
    <row r="263" spans="2:65" s="1" customFormat="1" ht="22.5" customHeight="1">
      <c r="B263" s="41"/>
      <c r="C263" s="193" t="s">
        <v>441</v>
      </c>
      <c r="D263" s="193" t="s">
        <v>134</v>
      </c>
      <c r="E263" s="194" t="s">
        <v>530</v>
      </c>
      <c r="F263" s="195" t="s">
        <v>531</v>
      </c>
      <c r="G263" s="196" t="s">
        <v>137</v>
      </c>
      <c r="H263" s="197">
        <v>420</v>
      </c>
      <c r="I263" s="198"/>
      <c r="J263" s="197">
        <f>ROUND(I263*H263,2)</f>
        <v>0</v>
      </c>
      <c r="K263" s="195" t="s">
        <v>20</v>
      </c>
      <c r="L263" s="61"/>
      <c r="M263" s="199" t="s">
        <v>20</v>
      </c>
      <c r="N263" s="200" t="s">
        <v>39</v>
      </c>
      <c r="O263" s="4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4" t="s">
        <v>138</v>
      </c>
      <c r="AT263" s="24" t="s">
        <v>134</v>
      </c>
      <c r="AU263" s="24" t="s">
        <v>78</v>
      </c>
      <c r="AY263" s="24" t="s">
        <v>132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76</v>
      </c>
      <c r="BK263" s="203">
        <f>ROUND(I263*H263,2)</f>
        <v>0</v>
      </c>
      <c r="BL263" s="24" t="s">
        <v>138</v>
      </c>
      <c r="BM263" s="24" t="s">
        <v>734</v>
      </c>
    </row>
    <row r="264" spans="2:65" s="12" customFormat="1" ht="13.5">
      <c r="B264" s="216"/>
      <c r="C264" s="217"/>
      <c r="D264" s="206" t="s">
        <v>140</v>
      </c>
      <c r="E264" s="228" t="s">
        <v>20</v>
      </c>
      <c r="F264" s="229" t="s">
        <v>591</v>
      </c>
      <c r="G264" s="217"/>
      <c r="H264" s="230">
        <v>420</v>
      </c>
      <c r="I264" s="222"/>
      <c r="J264" s="217"/>
      <c r="K264" s="217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140</v>
      </c>
      <c r="AU264" s="227" t="s">
        <v>78</v>
      </c>
      <c r="AV264" s="12" t="s">
        <v>78</v>
      </c>
      <c r="AW264" s="12" t="s">
        <v>32</v>
      </c>
      <c r="AX264" s="12" t="s">
        <v>76</v>
      </c>
      <c r="AY264" s="227" t="s">
        <v>132</v>
      </c>
    </row>
    <row r="265" spans="2:65" s="10" customFormat="1" ht="29.85" customHeight="1">
      <c r="B265" s="176"/>
      <c r="C265" s="177"/>
      <c r="D265" s="190" t="s">
        <v>67</v>
      </c>
      <c r="E265" s="191" t="s">
        <v>539</v>
      </c>
      <c r="F265" s="191" t="s">
        <v>540</v>
      </c>
      <c r="G265" s="177"/>
      <c r="H265" s="177"/>
      <c r="I265" s="180"/>
      <c r="J265" s="192">
        <f>BK265</f>
        <v>0</v>
      </c>
      <c r="K265" s="177"/>
      <c r="L265" s="182"/>
      <c r="M265" s="183"/>
      <c r="N265" s="184"/>
      <c r="O265" s="184"/>
      <c r="P265" s="185">
        <f>SUM(P266:P275)</f>
        <v>0</v>
      </c>
      <c r="Q265" s="184"/>
      <c r="R265" s="185">
        <f>SUM(R266:R275)</f>
        <v>0</v>
      </c>
      <c r="S265" s="184"/>
      <c r="T265" s="186">
        <f>SUM(T266:T275)</f>
        <v>0</v>
      </c>
      <c r="AR265" s="187" t="s">
        <v>76</v>
      </c>
      <c r="AT265" s="188" t="s">
        <v>67</v>
      </c>
      <c r="AU265" s="188" t="s">
        <v>76</v>
      </c>
      <c r="AY265" s="187" t="s">
        <v>132</v>
      </c>
      <c r="BK265" s="189">
        <f>SUM(BK266:BK275)</f>
        <v>0</v>
      </c>
    </row>
    <row r="266" spans="2:65" s="1" customFormat="1" ht="22.5" customHeight="1">
      <c r="B266" s="41"/>
      <c r="C266" s="193" t="s">
        <v>445</v>
      </c>
      <c r="D266" s="193" t="s">
        <v>134</v>
      </c>
      <c r="E266" s="194" t="s">
        <v>542</v>
      </c>
      <c r="F266" s="195" t="s">
        <v>543</v>
      </c>
      <c r="G266" s="196" t="s">
        <v>284</v>
      </c>
      <c r="H266" s="197">
        <v>399</v>
      </c>
      <c r="I266" s="198"/>
      <c r="J266" s="197">
        <f>ROUND(I266*H266,2)</f>
        <v>0</v>
      </c>
      <c r="K266" s="195" t="s">
        <v>20</v>
      </c>
      <c r="L266" s="61"/>
      <c r="M266" s="199" t="s">
        <v>20</v>
      </c>
      <c r="N266" s="200" t="s">
        <v>39</v>
      </c>
      <c r="O266" s="42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4" t="s">
        <v>138</v>
      </c>
      <c r="AT266" s="24" t="s">
        <v>134</v>
      </c>
      <c r="AU266" s="24" t="s">
        <v>78</v>
      </c>
      <c r="AY266" s="24" t="s">
        <v>132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4" t="s">
        <v>76</v>
      </c>
      <c r="BK266" s="203">
        <f>ROUND(I266*H266,2)</f>
        <v>0</v>
      </c>
      <c r="BL266" s="24" t="s">
        <v>138</v>
      </c>
      <c r="BM266" s="24" t="s">
        <v>735</v>
      </c>
    </row>
    <row r="267" spans="2:65" s="11" customFormat="1" ht="13.5">
      <c r="B267" s="204"/>
      <c r="C267" s="205"/>
      <c r="D267" s="206" t="s">
        <v>140</v>
      </c>
      <c r="E267" s="207" t="s">
        <v>20</v>
      </c>
      <c r="F267" s="208" t="s">
        <v>736</v>
      </c>
      <c r="G267" s="205"/>
      <c r="H267" s="209" t="s">
        <v>20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140</v>
      </c>
      <c r="AU267" s="215" t="s">
        <v>78</v>
      </c>
      <c r="AV267" s="11" t="s">
        <v>76</v>
      </c>
      <c r="AW267" s="11" t="s">
        <v>32</v>
      </c>
      <c r="AX267" s="11" t="s">
        <v>68</v>
      </c>
      <c r="AY267" s="215" t="s">
        <v>132</v>
      </c>
    </row>
    <row r="268" spans="2:65" s="12" customFormat="1" ht="13.5">
      <c r="B268" s="216"/>
      <c r="C268" s="217"/>
      <c r="D268" s="218" t="s">
        <v>140</v>
      </c>
      <c r="E268" s="219" t="s">
        <v>20</v>
      </c>
      <c r="F268" s="220" t="s">
        <v>737</v>
      </c>
      <c r="G268" s="217"/>
      <c r="H268" s="221">
        <v>399</v>
      </c>
      <c r="I268" s="222"/>
      <c r="J268" s="217"/>
      <c r="K268" s="217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140</v>
      </c>
      <c r="AU268" s="227" t="s">
        <v>78</v>
      </c>
      <c r="AV268" s="12" t="s">
        <v>78</v>
      </c>
      <c r="AW268" s="12" t="s">
        <v>32</v>
      </c>
      <c r="AX268" s="12" t="s">
        <v>76</v>
      </c>
      <c r="AY268" s="227" t="s">
        <v>132</v>
      </c>
    </row>
    <row r="269" spans="2:65" s="1" customFormat="1" ht="22.5" customHeight="1">
      <c r="B269" s="41"/>
      <c r="C269" s="193" t="s">
        <v>451</v>
      </c>
      <c r="D269" s="193" t="s">
        <v>134</v>
      </c>
      <c r="E269" s="194" t="s">
        <v>548</v>
      </c>
      <c r="F269" s="195" t="s">
        <v>549</v>
      </c>
      <c r="G269" s="196" t="s">
        <v>284</v>
      </c>
      <c r="H269" s="197">
        <v>3591</v>
      </c>
      <c r="I269" s="198"/>
      <c r="J269" s="197">
        <f>ROUND(I269*H269,2)</f>
        <v>0</v>
      </c>
      <c r="K269" s="195" t="s">
        <v>20</v>
      </c>
      <c r="L269" s="61"/>
      <c r="M269" s="199" t="s">
        <v>20</v>
      </c>
      <c r="N269" s="200" t="s">
        <v>39</v>
      </c>
      <c r="O269" s="42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AR269" s="24" t="s">
        <v>138</v>
      </c>
      <c r="AT269" s="24" t="s">
        <v>134</v>
      </c>
      <c r="AU269" s="24" t="s">
        <v>78</v>
      </c>
      <c r="AY269" s="24" t="s">
        <v>132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4" t="s">
        <v>76</v>
      </c>
      <c r="BK269" s="203">
        <f>ROUND(I269*H269,2)</f>
        <v>0</v>
      </c>
      <c r="BL269" s="24" t="s">
        <v>138</v>
      </c>
      <c r="BM269" s="24" t="s">
        <v>738</v>
      </c>
    </row>
    <row r="270" spans="2:65" s="11" customFormat="1" ht="13.5">
      <c r="B270" s="204"/>
      <c r="C270" s="205"/>
      <c r="D270" s="206" t="s">
        <v>140</v>
      </c>
      <c r="E270" s="207" t="s">
        <v>20</v>
      </c>
      <c r="F270" s="208" t="s">
        <v>551</v>
      </c>
      <c r="G270" s="205"/>
      <c r="H270" s="209" t="s">
        <v>20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140</v>
      </c>
      <c r="AU270" s="215" t="s">
        <v>78</v>
      </c>
      <c r="AV270" s="11" t="s">
        <v>76</v>
      </c>
      <c r="AW270" s="11" t="s">
        <v>32</v>
      </c>
      <c r="AX270" s="11" t="s">
        <v>68</v>
      </c>
      <c r="AY270" s="215" t="s">
        <v>132</v>
      </c>
    </row>
    <row r="271" spans="2:65" s="12" customFormat="1" ht="13.5">
      <c r="B271" s="216"/>
      <c r="C271" s="217"/>
      <c r="D271" s="218" t="s">
        <v>140</v>
      </c>
      <c r="E271" s="219" t="s">
        <v>20</v>
      </c>
      <c r="F271" s="220" t="s">
        <v>739</v>
      </c>
      <c r="G271" s="217"/>
      <c r="H271" s="221">
        <v>3591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140</v>
      </c>
      <c r="AU271" s="227" t="s">
        <v>78</v>
      </c>
      <c r="AV271" s="12" t="s">
        <v>78</v>
      </c>
      <c r="AW271" s="12" t="s">
        <v>32</v>
      </c>
      <c r="AX271" s="12" t="s">
        <v>76</v>
      </c>
      <c r="AY271" s="227" t="s">
        <v>132</v>
      </c>
    </row>
    <row r="272" spans="2:65" s="1" customFormat="1" ht="22.5" customHeight="1">
      <c r="B272" s="41"/>
      <c r="C272" s="193" t="s">
        <v>456</v>
      </c>
      <c r="D272" s="193" t="s">
        <v>134</v>
      </c>
      <c r="E272" s="194" t="s">
        <v>559</v>
      </c>
      <c r="F272" s="195" t="s">
        <v>560</v>
      </c>
      <c r="G272" s="196" t="s">
        <v>284</v>
      </c>
      <c r="H272" s="197">
        <v>189</v>
      </c>
      <c r="I272" s="198"/>
      <c r="J272" s="197">
        <f>ROUND(I272*H272,2)</f>
        <v>0</v>
      </c>
      <c r="K272" s="195" t="s">
        <v>20</v>
      </c>
      <c r="L272" s="61"/>
      <c r="M272" s="199" t="s">
        <v>20</v>
      </c>
      <c r="N272" s="200" t="s">
        <v>39</v>
      </c>
      <c r="O272" s="42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AR272" s="24" t="s">
        <v>138</v>
      </c>
      <c r="AT272" s="24" t="s">
        <v>134</v>
      </c>
      <c r="AU272" s="24" t="s">
        <v>78</v>
      </c>
      <c r="AY272" s="24" t="s">
        <v>132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76</v>
      </c>
      <c r="BK272" s="203">
        <f>ROUND(I272*H272,2)</f>
        <v>0</v>
      </c>
      <c r="BL272" s="24" t="s">
        <v>138</v>
      </c>
      <c r="BM272" s="24" t="s">
        <v>740</v>
      </c>
    </row>
    <row r="273" spans="2:65" s="12" customFormat="1" ht="13.5">
      <c r="B273" s="216"/>
      <c r="C273" s="217"/>
      <c r="D273" s="218" t="s">
        <v>140</v>
      </c>
      <c r="E273" s="219" t="s">
        <v>20</v>
      </c>
      <c r="F273" s="220" t="s">
        <v>741</v>
      </c>
      <c r="G273" s="217"/>
      <c r="H273" s="221">
        <v>189</v>
      </c>
      <c r="I273" s="222"/>
      <c r="J273" s="217"/>
      <c r="K273" s="217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140</v>
      </c>
      <c r="AU273" s="227" t="s">
        <v>78</v>
      </c>
      <c r="AV273" s="12" t="s">
        <v>78</v>
      </c>
      <c r="AW273" s="12" t="s">
        <v>32</v>
      </c>
      <c r="AX273" s="12" t="s">
        <v>76</v>
      </c>
      <c r="AY273" s="227" t="s">
        <v>132</v>
      </c>
    </row>
    <row r="274" spans="2:65" s="1" customFormat="1" ht="22.5" customHeight="1">
      <c r="B274" s="41"/>
      <c r="C274" s="193" t="s">
        <v>461</v>
      </c>
      <c r="D274" s="193" t="s">
        <v>134</v>
      </c>
      <c r="E274" s="194" t="s">
        <v>564</v>
      </c>
      <c r="F274" s="195" t="s">
        <v>565</v>
      </c>
      <c r="G274" s="196" t="s">
        <v>284</v>
      </c>
      <c r="H274" s="197">
        <v>168</v>
      </c>
      <c r="I274" s="198"/>
      <c r="J274" s="197">
        <f>ROUND(I274*H274,2)</f>
        <v>0</v>
      </c>
      <c r="K274" s="195" t="s">
        <v>20</v>
      </c>
      <c r="L274" s="61"/>
      <c r="M274" s="199" t="s">
        <v>20</v>
      </c>
      <c r="N274" s="200" t="s">
        <v>39</v>
      </c>
      <c r="O274" s="42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4" t="s">
        <v>138</v>
      </c>
      <c r="AT274" s="24" t="s">
        <v>134</v>
      </c>
      <c r="AU274" s="24" t="s">
        <v>78</v>
      </c>
      <c r="AY274" s="24" t="s">
        <v>132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76</v>
      </c>
      <c r="BK274" s="203">
        <f>ROUND(I274*H274,2)</f>
        <v>0</v>
      </c>
      <c r="BL274" s="24" t="s">
        <v>138</v>
      </c>
      <c r="BM274" s="24" t="s">
        <v>742</v>
      </c>
    </row>
    <row r="275" spans="2:65" s="12" customFormat="1" ht="13.5">
      <c r="B275" s="216"/>
      <c r="C275" s="217"/>
      <c r="D275" s="206" t="s">
        <v>140</v>
      </c>
      <c r="E275" s="228" t="s">
        <v>20</v>
      </c>
      <c r="F275" s="229" t="s">
        <v>743</v>
      </c>
      <c r="G275" s="217"/>
      <c r="H275" s="230">
        <v>168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140</v>
      </c>
      <c r="AU275" s="227" t="s">
        <v>78</v>
      </c>
      <c r="AV275" s="12" t="s">
        <v>78</v>
      </c>
      <c r="AW275" s="12" t="s">
        <v>32</v>
      </c>
      <c r="AX275" s="12" t="s">
        <v>76</v>
      </c>
      <c r="AY275" s="227" t="s">
        <v>132</v>
      </c>
    </row>
    <row r="276" spans="2:65" s="10" customFormat="1" ht="29.85" customHeight="1">
      <c r="B276" s="176"/>
      <c r="C276" s="177"/>
      <c r="D276" s="190" t="s">
        <v>67</v>
      </c>
      <c r="E276" s="191" t="s">
        <v>568</v>
      </c>
      <c r="F276" s="191" t="s">
        <v>569</v>
      </c>
      <c r="G276" s="177"/>
      <c r="H276" s="177"/>
      <c r="I276" s="180"/>
      <c r="J276" s="192">
        <f>BK276</f>
        <v>0</v>
      </c>
      <c r="K276" s="177"/>
      <c r="L276" s="182"/>
      <c r="M276" s="183"/>
      <c r="N276" s="184"/>
      <c r="O276" s="184"/>
      <c r="P276" s="185">
        <f>P277</f>
        <v>0</v>
      </c>
      <c r="Q276" s="184"/>
      <c r="R276" s="185">
        <f>R277</f>
        <v>0</v>
      </c>
      <c r="S276" s="184"/>
      <c r="T276" s="186">
        <f>T277</f>
        <v>0</v>
      </c>
      <c r="AR276" s="187" t="s">
        <v>76</v>
      </c>
      <c r="AT276" s="188" t="s">
        <v>67</v>
      </c>
      <c r="AU276" s="188" t="s">
        <v>76</v>
      </c>
      <c r="AY276" s="187" t="s">
        <v>132</v>
      </c>
      <c r="BK276" s="189">
        <f>BK277</f>
        <v>0</v>
      </c>
    </row>
    <row r="277" spans="2:65" s="1" customFormat="1" ht="22.5" customHeight="1">
      <c r="B277" s="41"/>
      <c r="C277" s="193" t="s">
        <v>465</v>
      </c>
      <c r="D277" s="193" t="s">
        <v>134</v>
      </c>
      <c r="E277" s="194" t="s">
        <v>571</v>
      </c>
      <c r="F277" s="195" t="s">
        <v>572</v>
      </c>
      <c r="G277" s="196" t="s">
        <v>284</v>
      </c>
      <c r="H277" s="197">
        <v>1375.61</v>
      </c>
      <c r="I277" s="198"/>
      <c r="J277" s="197">
        <f>ROUND(I277*H277,2)</f>
        <v>0</v>
      </c>
      <c r="K277" s="195" t="s">
        <v>20</v>
      </c>
      <c r="L277" s="61"/>
      <c r="M277" s="199" t="s">
        <v>20</v>
      </c>
      <c r="N277" s="265" t="s">
        <v>39</v>
      </c>
      <c r="O277" s="266"/>
      <c r="P277" s="267">
        <f>O277*H277</f>
        <v>0</v>
      </c>
      <c r="Q277" s="267">
        <v>0</v>
      </c>
      <c r="R277" s="267">
        <f>Q277*H277</f>
        <v>0</v>
      </c>
      <c r="S277" s="267">
        <v>0</v>
      </c>
      <c r="T277" s="268">
        <f>S277*H277</f>
        <v>0</v>
      </c>
      <c r="AR277" s="24" t="s">
        <v>138</v>
      </c>
      <c r="AT277" s="24" t="s">
        <v>134</v>
      </c>
      <c r="AU277" s="24" t="s">
        <v>78</v>
      </c>
      <c r="AY277" s="24" t="s">
        <v>132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4" t="s">
        <v>76</v>
      </c>
      <c r="BK277" s="203">
        <f>ROUND(I277*H277,2)</f>
        <v>0</v>
      </c>
      <c r="BL277" s="24" t="s">
        <v>138</v>
      </c>
      <c r="BM277" s="24" t="s">
        <v>744</v>
      </c>
    </row>
    <row r="278" spans="2:65" s="1" customFormat="1" ht="6.95" customHeight="1">
      <c r="B278" s="56"/>
      <c r="C278" s="57"/>
      <c r="D278" s="57"/>
      <c r="E278" s="57"/>
      <c r="F278" s="57"/>
      <c r="G278" s="57"/>
      <c r="H278" s="57"/>
      <c r="I278" s="139"/>
      <c r="J278" s="57"/>
      <c r="K278" s="57"/>
      <c r="L278" s="61"/>
    </row>
  </sheetData>
  <sheetProtection password="CC35" sheet="1" objects="1" scenarios="1" formatCells="0" formatColumns="0" formatRows="0" sort="0" autoFilter="0"/>
  <autoFilter ref="C84:K277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5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399" t="s">
        <v>95</v>
      </c>
      <c r="H1" s="399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84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17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Horní Bříza, Tovární ulice obnova kanalizace a vodovodu-1</v>
      </c>
      <c r="F7" s="393"/>
      <c r="G7" s="393"/>
      <c r="H7" s="393"/>
      <c r="I7" s="117"/>
      <c r="J7" s="29"/>
      <c r="K7" s="31"/>
    </row>
    <row r="8" spans="1:70" s="1" customFormat="1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4" t="s">
        <v>745</v>
      </c>
      <c r="F9" s="395"/>
      <c r="G9" s="395"/>
      <c r="H9" s="39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19</v>
      </c>
      <c r="E11" s="42"/>
      <c r="F11" s="35" t="s">
        <v>20</v>
      </c>
      <c r="G11" s="42"/>
      <c r="H11" s="42"/>
      <c r="I11" s="119" t="s">
        <v>21</v>
      </c>
      <c r="J11" s="35" t="s">
        <v>20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19" t="s">
        <v>24</v>
      </c>
      <c r="J12" s="120" t="str">
        <f>'Rekapitulace stavby'!AN8</f>
        <v>10.3.2017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19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28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29</v>
      </c>
      <c r="E17" s="42"/>
      <c r="F17" s="42"/>
      <c r="G17" s="42"/>
      <c r="H17" s="42"/>
      <c r="I17" s="119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28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31</v>
      </c>
      <c r="E20" s="42"/>
      <c r="F20" s="42"/>
      <c r="G20" s="42"/>
      <c r="H20" s="42"/>
      <c r="I20" s="119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28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20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34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36</v>
      </c>
      <c r="G29" s="42"/>
      <c r="H29" s="42"/>
      <c r="I29" s="129" t="s">
        <v>35</v>
      </c>
      <c r="J29" s="46" t="s">
        <v>37</v>
      </c>
      <c r="K29" s="45"/>
    </row>
    <row r="30" spans="2:11" s="1" customFormat="1" ht="14.45" customHeight="1">
      <c r="B30" s="41"/>
      <c r="C30" s="42"/>
      <c r="D30" s="49" t="s">
        <v>38</v>
      </c>
      <c r="E30" s="49" t="s">
        <v>39</v>
      </c>
      <c r="F30" s="130">
        <f>ROUND(SUM(BE85:BE256), 2)</f>
        <v>0</v>
      </c>
      <c r="G30" s="42"/>
      <c r="H30" s="42"/>
      <c r="I30" s="131">
        <v>0.21</v>
      </c>
      <c r="J30" s="130">
        <f>ROUND(ROUND((SUM(BE85:BE256)),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40</v>
      </c>
      <c r="F31" s="130">
        <f>ROUND(SUM(BF85:BF256), 2)</f>
        <v>0</v>
      </c>
      <c r="G31" s="42"/>
      <c r="H31" s="42"/>
      <c r="I31" s="131">
        <v>0.15</v>
      </c>
      <c r="J31" s="130">
        <f>ROUND(ROUND((SUM(BF85:BF256)),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41</v>
      </c>
      <c r="F32" s="130">
        <f>ROUND(SUM(BG85:BG256),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42</v>
      </c>
      <c r="F33" s="130">
        <f>ROUND(SUM(BH85:BH256),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43</v>
      </c>
      <c r="F34" s="130">
        <f>ROUND(SUM(BI85:BI256),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44</v>
      </c>
      <c r="E36" s="79"/>
      <c r="F36" s="79"/>
      <c r="G36" s="134" t="s">
        <v>45</v>
      </c>
      <c r="H36" s="135" t="s">
        <v>46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17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Horní Bříza, Tovární ulice obnova kanalizace a vodovodu-1</v>
      </c>
      <c r="F45" s="393"/>
      <c r="G45" s="393"/>
      <c r="H45" s="393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03 - Dešťová kanalizace</v>
      </c>
      <c r="F47" s="395"/>
      <c r="G47" s="395"/>
      <c r="H47" s="39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19" t="s">
        <v>24</v>
      </c>
      <c r="J49" s="120" t="str">
        <f>IF(J12="","",J12)</f>
        <v>10.3.2017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 xml:space="preserve"> </v>
      </c>
      <c r="G51" s="42"/>
      <c r="H51" s="42"/>
      <c r="I51" s="119" t="s">
        <v>31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29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103</v>
      </c>
      <c r="D54" s="132"/>
      <c r="E54" s="132"/>
      <c r="F54" s="132"/>
      <c r="G54" s="132"/>
      <c r="H54" s="132"/>
      <c r="I54" s="145"/>
      <c r="J54" s="146" t="s">
        <v>104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105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106</v>
      </c>
    </row>
    <row r="57" spans="2:47" s="7" customFormat="1" ht="24.95" customHeight="1">
      <c r="B57" s="149"/>
      <c r="C57" s="150"/>
      <c r="D57" s="151" t="s">
        <v>107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108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109</v>
      </c>
      <c r="E59" s="159"/>
      <c r="F59" s="159"/>
      <c r="G59" s="159"/>
      <c r="H59" s="159"/>
      <c r="I59" s="160"/>
      <c r="J59" s="161">
        <f>J163</f>
        <v>0</v>
      </c>
      <c r="K59" s="162"/>
    </row>
    <row r="60" spans="2:47" s="8" customFormat="1" ht="19.899999999999999" customHeight="1">
      <c r="B60" s="156"/>
      <c r="C60" s="157"/>
      <c r="D60" s="158" t="s">
        <v>110</v>
      </c>
      <c r="E60" s="159"/>
      <c r="F60" s="159"/>
      <c r="G60" s="159"/>
      <c r="H60" s="159"/>
      <c r="I60" s="160"/>
      <c r="J60" s="161">
        <f>J166</f>
        <v>0</v>
      </c>
      <c r="K60" s="162"/>
    </row>
    <row r="61" spans="2:47" s="8" customFormat="1" ht="19.899999999999999" customHeight="1">
      <c r="B61" s="156"/>
      <c r="C61" s="157"/>
      <c r="D61" s="158" t="s">
        <v>111</v>
      </c>
      <c r="E61" s="159"/>
      <c r="F61" s="159"/>
      <c r="G61" s="159"/>
      <c r="H61" s="159"/>
      <c r="I61" s="160"/>
      <c r="J61" s="161">
        <f>J176</f>
        <v>0</v>
      </c>
      <c r="K61" s="162"/>
    </row>
    <row r="62" spans="2:47" s="8" customFormat="1" ht="19.899999999999999" customHeight="1">
      <c r="B62" s="156"/>
      <c r="C62" s="157"/>
      <c r="D62" s="158" t="s">
        <v>112</v>
      </c>
      <c r="E62" s="159"/>
      <c r="F62" s="159"/>
      <c r="G62" s="159"/>
      <c r="H62" s="159"/>
      <c r="I62" s="160"/>
      <c r="J62" s="161">
        <f>J179</f>
        <v>0</v>
      </c>
      <c r="K62" s="162"/>
    </row>
    <row r="63" spans="2:47" s="8" customFormat="1" ht="19.899999999999999" customHeight="1">
      <c r="B63" s="156"/>
      <c r="C63" s="157"/>
      <c r="D63" s="158" t="s">
        <v>113</v>
      </c>
      <c r="E63" s="159"/>
      <c r="F63" s="159"/>
      <c r="G63" s="159"/>
      <c r="H63" s="159"/>
      <c r="I63" s="160"/>
      <c r="J63" s="161">
        <f>J241</f>
        <v>0</v>
      </c>
      <c r="K63" s="162"/>
    </row>
    <row r="64" spans="2:47" s="8" customFormat="1" ht="19.899999999999999" customHeight="1">
      <c r="B64" s="156"/>
      <c r="C64" s="157"/>
      <c r="D64" s="158" t="s">
        <v>114</v>
      </c>
      <c r="E64" s="159"/>
      <c r="F64" s="159"/>
      <c r="G64" s="159"/>
      <c r="H64" s="159"/>
      <c r="I64" s="160"/>
      <c r="J64" s="161">
        <f>J244</f>
        <v>0</v>
      </c>
      <c r="K64" s="162"/>
    </row>
    <row r="65" spans="2:12" s="8" customFormat="1" ht="19.899999999999999" customHeight="1">
      <c r="B65" s="156"/>
      <c r="C65" s="157"/>
      <c r="D65" s="158" t="s">
        <v>115</v>
      </c>
      <c r="E65" s="159"/>
      <c r="F65" s="159"/>
      <c r="G65" s="159"/>
      <c r="H65" s="159"/>
      <c r="I65" s="160"/>
      <c r="J65" s="161">
        <f>J255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116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17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2.5" customHeight="1">
      <c r="B75" s="41"/>
      <c r="C75" s="63"/>
      <c r="D75" s="63"/>
      <c r="E75" s="396" t="str">
        <f>E7</f>
        <v>Horní Bříza, Tovární ulice obnova kanalizace a vodovodu-1</v>
      </c>
      <c r="F75" s="397"/>
      <c r="G75" s="397"/>
      <c r="H75" s="397"/>
      <c r="I75" s="163"/>
      <c r="J75" s="63"/>
      <c r="K75" s="63"/>
      <c r="L75" s="61"/>
    </row>
    <row r="76" spans="2:12" s="1" customFormat="1" ht="14.45" customHeight="1">
      <c r="B76" s="41"/>
      <c r="C76" s="65" t="s">
        <v>100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23.25" customHeight="1">
      <c r="B77" s="41"/>
      <c r="C77" s="63"/>
      <c r="D77" s="63"/>
      <c r="E77" s="372" t="str">
        <f>E9</f>
        <v>03 - Dešťová kanalizace</v>
      </c>
      <c r="F77" s="398"/>
      <c r="G77" s="398"/>
      <c r="H77" s="398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22</v>
      </c>
      <c r="D79" s="63"/>
      <c r="E79" s="63"/>
      <c r="F79" s="164" t="str">
        <f>F12</f>
        <v xml:space="preserve"> </v>
      </c>
      <c r="G79" s="63"/>
      <c r="H79" s="63"/>
      <c r="I79" s="165" t="s">
        <v>24</v>
      </c>
      <c r="J79" s="73" t="str">
        <f>IF(J12="","",J12)</f>
        <v>10.3.2017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>
      <c r="B81" s="41"/>
      <c r="C81" s="65" t="s">
        <v>26</v>
      </c>
      <c r="D81" s="63"/>
      <c r="E81" s="63"/>
      <c r="F81" s="164" t="str">
        <f>E15</f>
        <v xml:space="preserve"> </v>
      </c>
      <c r="G81" s="63"/>
      <c r="H81" s="63"/>
      <c r="I81" s="165" t="s">
        <v>31</v>
      </c>
      <c r="J81" s="164" t="str">
        <f>E21</f>
        <v xml:space="preserve"> </v>
      </c>
      <c r="K81" s="63"/>
      <c r="L81" s="61"/>
    </row>
    <row r="82" spans="2:65" s="1" customFormat="1" ht="14.45" customHeight="1">
      <c r="B82" s="41"/>
      <c r="C82" s="65" t="s">
        <v>29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117</v>
      </c>
      <c r="D84" s="168" t="s">
        <v>53</v>
      </c>
      <c r="E84" s="168" t="s">
        <v>49</v>
      </c>
      <c r="F84" s="168" t="s">
        <v>118</v>
      </c>
      <c r="G84" s="168" t="s">
        <v>119</v>
      </c>
      <c r="H84" s="168" t="s">
        <v>120</v>
      </c>
      <c r="I84" s="169" t="s">
        <v>121</v>
      </c>
      <c r="J84" s="168" t="s">
        <v>104</v>
      </c>
      <c r="K84" s="170" t="s">
        <v>122</v>
      </c>
      <c r="L84" s="171"/>
      <c r="M84" s="81" t="s">
        <v>123</v>
      </c>
      <c r="N84" s="82" t="s">
        <v>38</v>
      </c>
      <c r="O84" s="82" t="s">
        <v>124</v>
      </c>
      <c r="P84" s="82" t="s">
        <v>125</v>
      </c>
      <c r="Q84" s="82" t="s">
        <v>126</v>
      </c>
      <c r="R84" s="82" t="s">
        <v>127</v>
      </c>
      <c r="S84" s="82" t="s">
        <v>128</v>
      </c>
      <c r="T84" s="83" t="s">
        <v>129</v>
      </c>
    </row>
    <row r="85" spans="2:65" s="1" customFormat="1" ht="29.25" customHeight="1">
      <c r="B85" s="41"/>
      <c r="C85" s="87" t="s">
        <v>105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</f>
        <v>0</v>
      </c>
      <c r="Q85" s="85"/>
      <c r="R85" s="173">
        <f>R86</f>
        <v>1046.5432514000001</v>
      </c>
      <c r="S85" s="85"/>
      <c r="T85" s="174">
        <f>T86</f>
        <v>525.25049999999999</v>
      </c>
      <c r="AT85" s="24" t="s">
        <v>67</v>
      </c>
      <c r="AU85" s="24" t="s">
        <v>106</v>
      </c>
      <c r="BK85" s="175">
        <f>BK86</f>
        <v>0</v>
      </c>
    </row>
    <row r="86" spans="2:65" s="10" customFormat="1" ht="37.35" customHeight="1">
      <c r="B86" s="176"/>
      <c r="C86" s="177"/>
      <c r="D86" s="178" t="s">
        <v>67</v>
      </c>
      <c r="E86" s="179" t="s">
        <v>130</v>
      </c>
      <c r="F86" s="179" t="s">
        <v>131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P87+P163+P166+P176+P179+P241+P244+P255</f>
        <v>0</v>
      </c>
      <c r="Q86" s="184"/>
      <c r="R86" s="185">
        <f>R87+R163+R166+R176+R179+R241+R244+R255</f>
        <v>1046.5432514000001</v>
      </c>
      <c r="S86" s="184"/>
      <c r="T86" s="186">
        <f>T87+T163+T166+T176+T179+T241+T244+T255</f>
        <v>525.25049999999999</v>
      </c>
      <c r="AR86" s="187" t="s">
        <v>76</v>
      </c>
      <c r="AT86" s="188" t="s">
        <v>67</v>
      </c>
      <c r="AU86" s="188" t="s">
        <v>68</v>
      </c>
      <c r="AY86" s="187" t="s">
        <v>132</v>
      </c>
      <c r="BK86" s="189">
        <f>BK87+BK163+BK166+BK176+BK179+BK241+BK244+BK255</f>
        <v>0</v>
      </c>
    </row>
    <row r="87" spans="2:65" s="10" customFormat="1" ht="19.899999999999999" customHeight="1">
      <c r="B87" s="176"/>
      <c r="C87" s="177"/>
      <c r="D87" s="190" t="s">
        <v>67</v>
      </c>
      <c r="E87" s="191" t="s">
        <v>76</v>
      </c>
      <c r="F87" s="191" t="s">
        <v>133</v>
      </c>
      <c r="G87" s="177"/>
      <c r="H87" s="177"/>
      <c r="I87" s="180"/>
      <c r="J87" s="192">
        <f>BK87</f>
        <v>0</v>
      </c>
      <c r="K87" s="177"/>
      <c r="L87" s="182"/>
      <c r="M87" s="183"/>
      <c r="N87" s="184"/>
      <c r="O87" s="184"/>
      <c r="P87" s="185">
        <f>SUM(P88:P162)</f>
        <v>0</v>
      </c>
      <c r="Q87" s="184"/>
      <c r="R87" s="185">
        <f>SUM(R88:R162)</f>
        <v>940.89906640000004</v>
      </c>
      <c r="S87" s="184"/>
      <c r="T87" s="186">
        <f>SUM(T88:T162)</f>
        <v>525.25049999999999</v>
      </c>
      <c r="AR87" s="187" t="s">
        <v>76</v>
      </c>
      <c r="AT87" s="188" t="s">
        <v>67</v>
      </c>
      <c r="AU87" s="188" t="s">
        <v>76</v>
      </c>
      <c r="AY87" s="187" t="s">
        <v>132</v>
      </c>
      <c r="BK87" s="189">
        <f>SUM(BK88:BK162)</f>
        <v>0</v>
      </c>
    </row>
    <row r="88" spans="2:65" s="1" customFormat="1" ht="22.5" customHeight="1">
      <c r="B88" s="41"/>
      <c r="C88" s="193" t="s">
        <v>76</v>
      </c>
      <c r="D88" s="193" t="s">
        <v>134</v>
      </c>
      <c r="E88" s="194" t="s">
        <v>135</v>
      </c>
      <c r="F88" s="195" t="s">
        <v>136</v>
      </c>
      <c r="G88" s="196" t="s">
        <v>137</v>
      </c>
      <c r="H88" s="197">
        <v>490</v>
      </c>
      <c r="I88" s="198"/>
      <c r="J88" s="197">
        <f>ROUND(I88*H88,2)</f>
        <v>0</v>
      </c>
      <c r="K88" s="195" t="s">
        <v>20</v>
      </c>
      <c r="L88" s="61"/>
      <c r="M88" s="199" t="s">
        <v>20</v>
      </c>
      <c r="N88" s="200" t="s">
        <v>39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138</v>
      </c>
      <c r="AT88" s="24" t="s">
        <v>134</v>
      </c>
      <c r="AU88" s="24" t="s">
        <v>78</v>
      </c>
      <c r="AY88" s="24" t="s">
        <v>132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76</v>
      </c>
      <c r="BK88" s="203">
        <f>ROUND(I88*H88,2)</f>
        <v>0</v>
      </c>
      <c r="BL88" s="24" t="s">
        <v>138</v>
      </c>
      <c r="BM88" s="24" t="s">
        <v>746</v>
      </c>
    </row>
    <row r="89" spans="2:65" s="11" customFormat="1" ht="13.5">
      <c r="B89" s="204"/>
      <c r="C89" s="205"/>
      <c r="D89" s="206" t="s">
        <v>140</v>
      </c>
      <c r="E89" s="207" t="s">
        <v>20</v>
      </c>
      <c r="F89" s="208" t="s">
        <v>747</v>
      </c>
      <c r="G89" s="205"/>
      <c r="H89" s="209" t="s">
        <v>20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140</v>
      </c>
      <c r="AU89" s="215" t="s">
        <v>78</v>
      </c>
      <c r="AV89" s="11" t="s">
        <v>76</v>
      </c>
      <c r="AW89" s="11" t="s">
        <v>32</v>
      </c>
      <c r="AX89" s="11" t="s">
        <v>68</v>
      </c>
      <c r="AY89" s="215" t="s">
        <v>132</v>
      </c>
    </row>
    <row r="90" spans="2:65" s="12" customFormat="1" ht="13.5">
      <c r="B90" s="216"/>
      <c r="C90" s="217"/>
      <c r="D90" s="218" t="s">
        <v>140</v>
      </c>
      <c r="E90" s="219" t="s">
        <v>20</v>
      </c>
      <c r="F90" s="220" t="s">
        <v>748</v>
      </c>
      <c r="G90" s="217"/>
      <c r="H90" s="221">
        <v>490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78</v>
      </c>
      <c r="AV90" s="12" t="s">
        <v>78</v>
      </c>
      <c r="AW90" s="12" t="s">
        <v>32</v>
      </c>
      <c r="AX90" s="12" t="s">
        <v>76</v>
      </c>
      <c r="AY90" s="227" t="s">
        <v>132</v>
      </c>
    </row>
    <row r="91" spans="2:65" s="1" customFormat="1" ht="22.5" customHeight="1">
      <c r="B91" s="41"/>
      <c r="C91" s="193" t="s">
        <v>78</v>
      </c>
      <c r="D91" s="193" t="s">
        <v>134</v>
      </c>
      <c r="E91" s="194" t="s">
        <v>143</v>
      </c>
      <c r="F91" s="195" t="s">
        <v>144</v>
      </c>
      <c r="G91" s="196" t="s">
        <v>145</v>
      </c>
      <c r="H91" s="197">
        <v>11</v>
      </c>
      <c r="I91" s="198"/>
      <c r="J91" s="197">
        <f>ROUND(I91*H91,2)</f>
        <v>0</v>
      </c>
      <c r="K91" s="195" t="s">
        <v>20</v>
      </c>
      <c r="L91" s="61"/>
      <c r="M91" s="199" t="s">
        <v>20</v>
      </c>
      <c r="N91" s="200" t="s">
        <v>39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138</v>
      </c>
      <c r="AT91" s="24" t="s">
        <v>134</v>
      </c>
      <c r="AU91" s="24" t="s">
        <v>78</v>
      </c>
      <c r="AY91" s="24" t="s">
        <v>132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76</v>
      </c>
      <c r="BK91" s="203">
        <f>ROUND(I91*H91,2)</f>
        <v>0</v>
      </c>
      <c r="BL91" s="24" t="s">
        <v>138</v>
      </c>
      <c r="BM91" s="24" t="s">
        <v>749</v>
      </c>
    </row>
    <row r="92" spans="2:65" s="11" customFormat="1" ht="13.5">
      <c r="B92" s="204"/>
      <c r="C92" s="205"/>
      <c r="D92" s="206" t="s">
        <v>140</v>
      </c>
      <c r="E92" s="207" t="s">
        <v>20</v>
      </c>
      <c r="F92" s="208" t="s">
        <v>747</v>
      </c>
      <c r="G92" s="205"/>
      <c r="H92" s="209" t="s">
        <v>20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140</v>
      </c>
      <c r="AU92" s="215" t="s">
        <v>78</v>
      </c>
      <c r="AV92" s="11" t="s">
        <v>76</v>
      </c>
      <c r="AW92" s="11" t="s">
        <v>32</v>
      </c>
      <c r="AX92" s="11" t="s">
        <v>68</v>
      </c>
      <c r="AY92" s="215" t="s">
        <v>132</v>
      </c>
    </row>
    <row r="93" spans="2:65" s="12" customFormat="1" ht="13.5">
      <c r="B93" s="216"/>
      <c r="C93" s="217"/>
      <c r="D93" s="218" t="s">
        <v>140</v>
      </c>
      <c r="E93" s="219" t="s">
        <v>20</v>
      </c>
      <c r="F93" s="220" t="s">
        <v>191</v>
      </c>
      <c r="G93" s="217"/>
      <c r="H93" s="221">
        <v>11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140</v>
      </c>
      <c r="AU93" s="227" t="s">
        <v>78</v>
      </c>
      <c r="AV93" s="12" t="s">
        <v>78</v>
      </c>
      <c r="AW93" s="12" t="s">
        <v>32</v>
      </c>
      <c r="AX93" s="12" t="s">
        <v>76</v>
      </c>
      <c r="AY93" s="227" t="s">
        <v>132</v>
      </c>
    </row>
    <row r="94" spans="2:65" s="1" customFormat="1" ht="22.5" customHeight="1">
      <c r="B94" s="41"/>
      <c r="C94" s="193" t="s">
        <v>148</v>
      </c>
      <c r="D94" s="193" t="s">
        <v>134</v>
      </c>
      <c r="E94" s="194" t="s">
        <v>149</v>
      </c>
      <c r="F94" s="195" t="s">
        <v>150</v>
      </c>
      <c r="G94" s="196" t="s">
        <v>151</v>
      </c>
      <c r="H94" s="197">
        <v>960</v>
      </c>
      <c r="I94" s="198"/>
      <c r="J94" s="197">
        <f>ROUND(I94*H94,2)</f>
        <v>0</v>
      </c>
      <c r="K94" s="195" t="s">
        <v>20</v>
      </c>
      <c r="L94" s="61"/>
      <c r="M94" s="199" t="s">
        <v>20</v>
      </c>
      <c r="N94" s="200" t="s">
        <v>39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138</v>
      </c>
      <c r="AT94" s="24" t="s">
        <v>134</v>
      </c>
      <c r="AU94" s="24" t="s">
        <v>78</v>
      </c>
      <c r="AY94" s="24" t="s">
        <v>132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76</v>
      </c>
      <c r="BK94" s="203">
        <f>ROUND(I94*H94,2)</f>
        <v>0</v>
      </c>
      <c r="BL94" s="24" t="s">
        <v>138</v>
      </c>
      <c r="BM94" s="24" t="s">
        <v>750</v>
      </c>
    </row>
    <row r="95" spans="2:65" s="11" customFormat="1" ht="27">
      <c r="B95" s="204"/>
      <c r="C95" s="205"/>
      <c r="D95" s="206" t="s">
        <v>140</v>
      </c>
      <c r="E95" s="207" t="s">
        <v>20</v>
      </c>
      <c r="F95" s="208" t="s">
        <v>751</v>
      </c>
      <c r="G95" s="205"/>
      <c r="H95" s="209" t="s">
        <v>20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140</v>
      </c>
      <c r="AU95" s="215" t="s">
        <v>78</v>
      </c>
      <c r="AV95" s="11" t="s">
        <v>76</v>
      </c>
      <c r="AW95" s="11" t="s">
        <v>32</v>
      </c>
      <c r="AX95" s="11" t="s">
        <v>68</v>
      </c>
      <c r="AY95" s="215" t="s">
        <v>132</v>
      </c>
    </row>
    <row r="96" spans="2:65" s="12" customFormat="1" ht="13.5">
      <c r="B96" s="216"/>
      <c r="C96" s="217"/>
      <c r="D96" s="218" t="s">
        <v>140</v>
      </c>
      <c r="E96" s="219" t="s">
        <v>20</v>
      </c>
      <c r="F96" s="220" t="s">
        <v>581</v>
      </c>
      <c r="G96" s="217"/>
      <c r="H96" s="221">
        <v>960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2" t="s">
        <v>78</v>
      </c>
      <c r="AW96" s="12" t="s">
        <v>32</v>
      </c>
      <c r="AX96" s="12" t="s">
        <v>76</v>
      </c>
      <c r="AY96" s="227" t="s">
        <v>132</v>
      </c>
    </row>
    <row r="97" spans="2:65" s="1" customFormat="1" ht="22.5" customHeight="1">
      <c r="B97" s="41"/>
      <c r="C97" s="193" t="s">
        <v>155</v>
      </c>
      <c r="D97" s="193" t="s">
        <v>134</v>
      </c>
      <c r="E97" s="194" t="s">
        <v>586</v>
      </c>
      <c r="F97" s="195" t="s">
        <v>587</v>
      </c>
      <c r="G97" s="196" t="s">
        <v>158</v>
      </c>
      <c r="H97" s="197">
        <v>55.9</v>
      </c>
      <c r="I97" s="198"/>
      <c r="J97" s="197">
        <f>ROUND(I97*H97,2)</f>
        <v>0</v>
      </c>
      <c r="K97" s="195" t="s">
        <v>159</v>
      </c>
      <c r="L97" s="61"/>
      <c r="M97" s="199" t="s">
        <v>20</v>
      </c>
      <c r="N97" s="200" t="s">
        <v>39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0.29499999999999998</v>
      </c>
      <c r="T97" s="202">
        <f>S97*H97</f>
        <v>16.490499999999997</v>
      </c>
      <c r="AR97" s="24" t="s">
        <v>138</v>
      </c>
      <c r="AT97" s="24" t="s">
        <v>134</v>
      </c>
      <c r="AU97" s="24" t="s">
        <v>78</v>
      </c>
      <c r="AY97" s="24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76</v>
      </c>
      <c r="BK97" s="203">
        <f>ROUND(I97*H97,2)</f>
        <v>0</v>
      </c>
      <c r="BL97" s="24" t="s">
        <v>138</v>
      </c>
      <c r="BM97" s="24" t="s">
        <v>752</v>
      </c>
    </row>
    <row r="98" spans="2:65" s="12" customFormat="1" ht="13.5">
      <c r="B98" s="216"/>
      <c r="C98" s="217"/>
      <c r="D98" s="218" t="s">
        <v>140</v>
      </c>
      <c r="E98" s="219" t="s">
        <v>20</v>
      </c>
      <c r="F98" s="220" t="s">
        <v>753</v>
      </c>
      <c r="G98" s="217"/>
      <c r="H98" s="221">
        <v>55.9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78</v>
      </c>
      <c r="AV98" s="12" t="s">
        <v>78</v>
      </c>
      <c r="AW98" s="12" t="s">
        <v>32</v>
      </c>
      <c r="AX98" s="12" t="s">
        <v>76</v>
      </c>
      <c r="AY98" s="227" t="s">
        <v>132</v>
      </c>
    </row>
    <row r="99" spans="2:65" s="1" customFormat="1" ht="22.5" customHeight="1">
      <c r="B99" s="41"/>
      <c r="C99" s="193" t="s">
        <v>162</v>
      </c>
      <c r="D99" s="193" t="s">
        <v>134</v>
      </c>
      <c r="E99" s="194" t="s">
        <v>178</v>
      </c>
      <c r="F99" s="195" t="s">
        <v>179</v>
      </c>
      <c r="G99" s="196" t="s">
        <v>158</v>
      </c>
      <c r="H99" s="197">
        <v>330</v>
      </c>
      <c r="I99" s="198"/>
      <c r="J99" s="197">
        <f>ROUND(I99*H99,2)</f>
        <v>0</v>
      </c>
      <c r="K99" s="195" t="s">
        <v>180</v>
      </c>
      <c r="L99" s="61"/>
      <c r="M99" s="199" t="s">
        <v>20</v>
      </c>
      <c r="N99" s="200" t="s">
        <v>39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0.45</v>
      </c>
      <c r="T99" s="202">
        <f>S99*H99</f>
        <v>148.5</v>
      </c>
      <c r="AR99" s="24" t="s">
        <v>138</v>
      </c>
      <c r="AT99" s="24" t="s">
        <v>134</v>
      </c>
      <c r="AU99" s="24" t="s">
        <v>78</v>
      </c>
      <c r="AY99" s="24" t="s">
        <v>132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76</v>
      </c>
      <c r="BK99" s="203">
        <f>ROUND(I99*H99,2)</f>
        <v>0</v>
      </c>
      <c r="BL99" s="24" t="s">
        <v>138</v>
      </c>
      <c r="BM99" s="24" t="s">
        <v>754</v>
      </c>
    </row>
    <row r="100" spans="2:65" s="11" customFormat="1" ht="13.5">
      <c r="B100" s="204"/>
      <c r="C100" s="205"/>
      <c r="D100" s="206" t="s">
        <v>140</v>
      </c>
      <c r="E100" s="207" t="s">
        <v>20</v>
      </c>
      <c r="F100" s="208" t="s">
        <v>755</v>
      </c>
      <c r="G100" s="205"/>
      <c r="H100" s="209" t="s">
        <v>20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140</v>
      </c>
      <c r="AU100" s="215" t="s">
        <v>78</v>
      </c>
      <c r="AV100" s="11" t="s">
        <v>76</v>
      </c>
      <c r="AW100" s="11" t="s">
        <v>32</v>
      </c>
      <c r="AX100" s="11" t="s">
        <v>68</v>
      </c>
      <c r="AY100" s="215" t="s">
        <v>132</v>
      </c>
    </row>
    <row r="101" spans="2:65" s="12" customFormat="1" ht="13.5">
      <c r="B101" s="216"/>
      <c r="C101" s="217"/>
      <c r="D101" s="206" t="s">
        <v>140</v>
      </c>
      <c r="E101" s="228" t="s">
        <v>20</v>
      </c>
      <c r="F101" s="229" t="s">
        <v>756</v>
      </c>
      <c r="G101" s="217"/>
      <c r="H101" s="230">
        <v>330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78</v>
      </c>
      <c r="AV101" s="12" t="s">
        <v>78</v>
      </c>
      <c r="AW101" s="12" t="s">
        <v>32</v>
      </c>
      <c r="AX101" s="12" t="s">
        <v>68</v>
      </c>
      <c r="AY101" s="227" t="s">
        <v>132</v>
      </c>
    </row>
    <row r="102" spans="2:65" s="13" customFormat="1" ht="13.5">
      <c r="B102" s="231"/>
      <c r="C102" s="232"/>
      <c r="D102" s="218" t="s">
        <v>140</v>
      </c>
      <c r="E102" s="233" t="s">
        <v>20</v>
      </c>
      <c r="F102" s="234" t="s">
        <v>184</v>
      </c>
      <c r="G102" s="232"/>
      <c r="H102" s="235">
        <v>330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140</v>
      </c>
      <c r="AU102" s="241" t="s">
        <v>78</v>
      </c>
      <c r="AV102" s="13" t="s">
        <v>138</v>
      </c>
      <c r="AW102" s="13" t="s">
        <v>32</v>
      </c>
      <c r="AX102" s="13" t="s">
        <v>76</v>
      </c>
      <c r="AY102" s="241" t="s">
        <v>132</v>
      </c>
    </row>
    <row r="103" spans="2:65" s="1" customFormat="1" ht="22.5" customHeight="1">
      <c r="B103" s="41"/>
      <c r="C103" s="193" t="s">
        <v>167</v>
      </c>
      <c r="D103" s="193" t="s">
        <v>134</v>
      </c>
      <c r="E103" s="194" t="s">
        <v>173</v>
      </c>
      <c r="F103" s="195" t="s">
        <v>174</v>
      </c>
      <c r="G103" s="196" t="s">
        <v>158</v>
      </c>
      <c r="H103" s="197">
        <v>448.5</v>
      </c>
      <c r="I103" s="198"/>
      <c r="J103" s="197">
        <f>ROUND(I103*H103,2)</f>
        <v>0</v>
      </c>
      <c r="K103" s="195" t="s">
        <v>159</v>
      </c>
      <c r="L103" s="61"/>
      <c r="M103" s="199" t="s">
        <v>20</v>
      </c>
      <c r="N103" s="200" t="s">
        <v>39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0.5</v>
      </c>
      <c r="T103" s="202">
        <f>S103*H103</f>
        <v>224.25</v>
      </c>
      <c r="AR103" s="24" t="s">
        <v>138</v>
      </c>
      <c r="AT103" s="24" t="s">
        <v>134</v>
      </c>
      <c r="AU103" s="24" t="s">
        <v>78</v>
      </c>
      <c r="AY103" s="24" t="s">
        <v>132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76</v>
      </c>
      <c r="BK103" s="203">
        <f>ROUND(I103*H103,2)</f>
        <v>0</v>
      </c>
      <c r="BL103" s="24" t="s">
        <v>138</v>
      </c>
      <c r="BM103" s="24" t="s">
        <v>757</v>
      </c>
    </row>
    <row r="104" spans="2:65" s="12" customFormat="1" ht="13.5">
      <c r="B104" s="216"/>
      <c r="C104" s="217"/>
      <c r="D104" s="218" t="s">
        <v>140</v>
      </c>
      <c r="E104" s="219" t="s">
        <v>20</v>
      </c>
      <c r="F104" s="220" t="s">
        <v>758</v>
      </c>
      <c r="G104" s="217"/>
      <c r="H104" s="221">
        <v>448.5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140</v>
      </c>
      <c r="AU104" s="227" t="s">
        <v>78</v>
      </c>
      <c r="AV104" s="12" t="s">
        <v>78</v>
      </c>
      <c r="AW104" s="12" t="s">
        <v>32</v>
      </c>
      <c r="AX104" s="12" t="s">
        <v>76</v>
      </c>
      <c r="AY104" s="227" t="s">
        <v>132</v>
      </c>
    </row>
    <row r="105" spans="2:65" s="1" customFormat="1" ht="22.5" customHeight="1">
      <c r="B105" s="41"/>
      <c r="C105" s="193" t="s">
        <v>172</v>
      </c>
      <c r="D105" s="193" t="s">
        <v>134</v>
      </c>
      <c r="E105" s="194" t="s">
        <v>186</v>
      </c>
      <c r="F105" s="195" t="s">
        <v>187</v>
      </c>
      <c r="G105" s="196" t="s">
        <v>137</v>
      </c>
      <c r="H105" s="197">
        <v>469</v>
      </c>
      <c r="I105" s="198"/>
      <c r="J105" s="197">
        <f>ROUND(I105*H105,2)</f>
        <v>0</v>
      </c>
      <c r="K105" s="195" t="s">
        <v>188</v>
      </c>
      <c r="L105" s="61"/>
      <c r="M105" s="199" t="s">
        <v>20</v>
      </c>
      <c r="N105" s="200" t="s">
        <v>39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0.28999999999999998</v>
      </c>
      <c r="T105" s="202">
        <f>S105*H105</f>
        <v>136.01</v>
      </c>
      <c r="AR105" s="24" t="s">
        <v>138</v>
      </c>
      <c r="AT105" s="24" t="s">
        <v>134</v>
      </c>
      <c r="AU105" s="24" t="s">
        <v>78</v>
      </c>
      <c r="AY105" s="24" t="s">
        <v>132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76</v>
      </c>
      <c r="BK105" s="203">
        <f>ROUND(I105*H105,2)</f>
        <v>0</v>
      </c>
      <c r="BL105" s="24" t="s">
        <v>138</v>
      </c>
      <c r="BM105" s="24" t="s">
        <v>759</v>
      </c>
    </row>
    <row r="106" spans="2:65" s="12" customFormat="1" ht="13.5">
      <c r="B106" s="216"/>
      <c r="C106" s="217"/>
      <c r="D106" s="218" t="s">
        <v>140</v>
      </c>
      <c r="E106" s="219" t="s">
        <v>20</v>
      </c>
      <c r="F106" s="220" t="s">
        <v>760</v>
      </c>
      <c r="G106" s="217"/>
      <c r="H106" s="221">
        <v>469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140</v>
      </c>
      <c r="AU106" s="227" t="s">
        <v>78</v>
      </c>
      <c r="AV106" s="12" t="s">
        <v>78</v>
      </c>
      <c r="AW106" s="12" t="s">
        <v>32</v>
      </c>
      <c r="AX106" s="12" t="s">
        <v>76</v>
      </c>
      <c r="AY106" s="227" t="s">
        <v>132</v>
      </c>
    </row>
    <row r="107" spans="2:65" s="1" customFormat="1" ht="22.5" customHeight="1">
      <c r="B107" s="41"/>
      <c r="C107" s="193" t="s">
        <v>177</v>
      </c>
      <c r="D107" s="193" t="s">
        <v>134</v>
      </c>
      <c r="E107" s="194" t="s">
        <v>192</v>
      </c>
      <c r="F107" s="195" t="s">
        <v>193</v>
      </c>
      <c r="G107" s="196" t="s">
        <v>151</v>
      </c>
      <c r="H107" s="197">
        <v>80</v>
      </c>
      <c r="I107" s="198"/>
      <c r="J107" s="197">
        <f>ROUND(I107*H107,2)</f>
        <v>0</v>
      </c>
      <c r="K107" s="195" t="s">
        <v>20</v>
      </c>
      <c r="L107" s="61"/>
      <c r="M107" s="199" t="s">
        <v>20</v>
      </c>
      <c r="N107" s="200" t="s">
        <v>39</v>
      </c>
      <c r="O107" s="42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4" t="s">
        <v>138</v>
      </c>
      <c r="AT107" s="24" t="s">
        <v>134</v>
      </c>
      <c r="AU107" s="24" t="s">
        <v>78</v>
      </c>
      <c r="AY107" s="24" t="s">
        <v>132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4" t="s">
        <v>76</v>
      </c>
      <c r="BK107" s="203">
        <f>ROUND(I107*H107,2)</f>
        <v>0</v>
      </c>
      <c r="BL107" s="24" t="s">
        <v>138</v>
      </c>
      <c r="BM107" s="24" t="s">
        <v>761</v>
      </c>
    </row>
    <row r="108" spans="2:65" s="12" customFormat="1" ht="13.5">
      <c r="B108" s="216"/>
      <c r="C108" s="217"/>
      <c r="D108" s="218" t="s">
        <v>140</v>
      </c>
      <c r="E108" s="219" t="s">
        <v>20</v>
      </c>
      <c r="F108" s="220" t="s">
        <v>596</v>
      </c>
      <c r="G108" s="217"/>
      <c r="H108" s="221">
        <v>80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140</v>
      </c>
      <c r="AU108" s="227" t="s">
        <v>78</v>
      </c>
      <c r="AV108" s="12" t="s">
        <v>78</v>
      </c>
      <c r="AW108" s="12" t="s">
        <v>32</v>
      </c>
      <c r="AX108" s="12" t="s">
        <v>76</v>
      </c>
      <c r="AY108" s="227" t="s">
        <v>132</v>
      </c>
    </row>
    <row r="109" spans="2:65" s="1" customFormat="1" ht="22.5" customHeight="1">
      <c r="B109" s="41"/>
      <c r="C109" s="193" t="s">
        <v>185</v>
      </c>
      <c r="D109" s="193" t="s">
        <v>134</v>
      </c>
      <c r="E109" s="194" t="s">
        <v>197</v>
      </c>
      <c r="F109" s="195" t="s">
        <v>198</v>
      </c>
      <c r="G109" s="196" t="s">
        <v>199</v>
      </c>
      <c r="H109" s="197">
        <v>40</v>
      </c>
      <c r="I109" s="198"/>
      <c r="J109" s="197">
        <f>ROUND(I109*H109,2)</f>
        <v>0</v>
      </c>
      <c r="K109" s="195" t="s">
        <v>20</v>
      </c>
      <c r="L109" s="61"/>
      <c r="M109" s="199" t="s">
        <v>20</v>
      </c>
      <c r="N109" s="200" t="s">
        <v>39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138</v>
      </c>
      <c r="AT109" s="24" t="s">
        <v>134</v>
      </c>
      <c r="AU109" s="24" t="s">
        <v>78</v>
      </c>
      <c r="AY109" s="24" t="s">
        <v>132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76</v>
      </c>
      <c r="BK109" s="203">
        <f>ROUND(I109*H109,2)</f>
        <v>0</v>
      </c>
      <c r="BL109" s="24" t="s">
        <v>138</v>
      </c>
      <c r="BM109" s="24" t="s">
        <v>762</v>
      </c>
    </row>
    <row r="110" spans="2:65" s="12" customFormat="1" ht="13.5">
      <c r="B110" s="216"/>
      <c r="C110" s="217"/>
      <c r="D110" s="218" t="s">
        <v>140</v>
      </c>
      <c r="E110" s="219" t="s">
        <v>20</v>
      </c>
      <c r="F110" s="220" t="s">
        <v>368</v>
      </c>
      <c r="G110" s="217"/>
      <c r="H110" s="221">
        <v>40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140</v>
      </c>
      <c r="AU110" s="227" t="s">
        <v>78</v>
      </c>
      <c r="AV110" s="12" t="s">
        <v>78</v>
      </c>
      <c r="AW110" s="12" t="s">
        <v>32</v>
      </c>
      <c r="AX110" s="12" t="s">
        <v>76</v>
      </c>
      <c r="AY110" s="227" t="s">
        <v>132</v>
      </c>
    </row>
    <row r="111" spans="2:65" s="1" customFormat="1" ht="22.5" customHeight="1">
      <c r="B111" s="41"/>
      <c r="C111" s="193" t="s">
        <v>191</v>
      </c>
      <c r="D111" s="193" t="s">
        <v>134</v>
      </c>
      <c r="E111" s="194" t="s">
        <v>203</v>
      </c>
      <c r="F111" s="195" t="s">
        <v>204</v>
      </c>
      <c r="G111" s="196" t="s">
        <v>137</v>
      </c>
      <c r="H111" s="197">
        <v>6</v>
      </c>
      <c r="I111" s="198"/>
      <c r="J111" s="197">
        <f>ROUND(I111*H111,2)</f>
        <v>0</v>
      </c>
      <c r="K111" s="195" t="s">
        <v>20</v>
      </c>
      <c r="L111" s="61"/>
      <c r="M111" s="199" t="s">
        <v>20</v>
      </c>
      <c r="N111" s="200" t="s">
        <v>39</v>
      </c>
      <c r="O111" s="42"/>
      <c r="P111" s="201">
        <f>O111*H111</f>
        <v>0</v>
      </c>
      <c r="Q111" s="201">
        <v>8.6800000000000002E-3</v>
      </c>
      <c r="R111" s="201">
        <f>Q111*H111</f>
        <v>5.2080000000000001E-2</v>
      </c>
      <c r="S111" s="201">
        <v>0</v>
      </c>
      <c r="T111" s="202">
        <f>S111*H111</f>
        <v>0</v>
      </c>
      <c r="AR111" s="24" t="s">
        <v>138</v>
      </c>
      <c r="AT111" s="24" t="s">
        <v>134</v>
      </c>
      <c r="AU111" s="24" t="s">
        <v>78</v>
      </c>
      <c r="AY111" s="24" t="s">
        <v>132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76</v>
      </c>
      <c r="BK111" s="203">
        <f>ROUND(I111*H111,2)</f>
        <v>0</v>
      </c>
      <c r="BL111" s="24" t="s">
        <v>138</v>
      </c>
      <c r="BM111" s="24" t="s">
        <v>763</v>
      </c>
    </row>
    <row r="112" spans="2:65" s="12" customFormat="1" ht="13.5">
      <c r="B112" s="216"/>
      <c r="C112" s="217"/>
      <c r="D112" s="206" t="s">
        <v>140</v>
      </c>
      <c r="E112" s="228" t="s">
        <v>20</v>
      </c>
      <c r="F112" s="229" t="s">
        <v>764</v>
      </c>
      <c r="G112" s="217"/>
      <c r="H112" s="230">
        <v>6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140</v>
      </c>
      <c r="AU112" s="227" t="s">
        <v>78</v>
      </c>
      <c r="AV112" s="12" t="s">
        <v>78</v>
      </c>
      <c r="AW112" s="12" t="s">
        <v>32</v>
      </c>
      <c r="AX112" s="12" t="s">
        <v>68</v>
      </c>
      <c r="AY112" s="227" t="s">
        <v>132</v>
      </c>
    </row>
    <row r="113" spans="2:65" s="13" customFormat="1" ht="13.5">
      <c r="B113" s="231"/>
      <c r="C113" s="232"/>
      <c r="D113" s="218" t="s">
        <v>140</v>
      </c>
      <c r="E113" s="233" t="s">
        <v>20</v>
      </c>
      <c r="F113" s="234" t="s">
        <v>184</v>
      </c>
      <c r="G113" s="232"/>
      <c r="H113" s="235">
        <v>6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AT113" s="241" t="s">
        <v>140</v>
      </c>
      <c r="AU113" s="241" t="s">
        <v>78</v>
      </c>
      <c r="AV113" s="13" t="s">
        <v>138</v>
      </c>
      <c r="AW113" s="13" t="s">
        <v>32</v>
      </c>
      <c r="AX113" s="13" t="s">
        <v>76</v>
      </c>
      <c r="AY113" s="241" t="s">
        <v>132</v>
      </c>
    </row>
    <row r="114" spans="2:65" s="1" customFormat="1" ht="22.5" customHeight="1">
      <c r="B114" s="41"/>
      <c r="C114" s="193" t="s">
        <v>196</v>
      </c>
      <c r="D114" s="193" t="s">
        <v>134</v>
      </c>
      <c r="E114" s="194" t="s">
        <v>604</v>
      </c>
      <c r="F114" s="195" t="s">
        <v>605</v>
      </c>
      <c r="G114" s="196" t="s">
        <v>137</v>
      </c>
      <c r="H114" s="197">
        <v>6</v>
      </c>
      <c r="I114" s="198"/>
      <c r="J114" s="197">
        <f>ROUND(I114*H114,2)</f>
        <v>0</v>
      </c>
      <c r="K114" s="195" t="s">
        <v>159</v>
      </c>
      <c r="L114" s="61"/>
      <c r="M114" s="199" t="s">
        <v>20</v>
      </c>
      <c r="N114" s="200" t="s">
        <v>39</v>
      </c>
      <c r="O114" s="42"/>
      <c r="P114" s="201">
        <f>O114*H114</f>
        <v>0</v>
      </c>
      <c r="Q114" s="201">
        <v>6.053E-2</v>
      </c>
      <c r="R114" s="201">
        <f>Q114*H114</f>
        <v>0.36318</v>
      </c>
      <c r="S114" s="201">
        <v>0</v>
      </c>
      <c r="T114" s="202">
        <f>S114*H114</f>
        <v>0</v>
      </c>
      <c r="AR114" s="24" t="s">
        <v>138</v>
      </c>
      <c r="AT114" s="24" t="s">
        <v>134</v>
      </c>
      <c r="AU114" s="24" t="s">
        <v>78</v>
      </c>
      <c r="AY114" s="24" t="s">
        <v>132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76</v>
      </c>
      <c r="BK114" s="203">
        <f>ROUND(I114*H114,2)</f>
        <v>0</v>
      </c>
      <c r="BL114" s="24" t="s">
        <v>138</v>
      </c>
      <c r="BM114" s="24" t="s">
        <v>765</v>
      </c>
    </row>
    <row r="115" spans="2:65" s="12" customFormat="1" ht="13.5">
      <c r="B115" s="216"/>
      <c r="C115" s="217"/>
      <c r="D115" s="218" t="s">
        <v>140</v>
      </c>
      <c r="E115" s="219" t="s">
        <v>20</v>
      </c>
      <c r="F115" s="220" t="s">
        <v>766</v>
      </c>
      <c r="G115" s="217"/>
      <c r="H115" s="221">
        <v>6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2" t="s">
        <v>78</v>
      </c>
      <c r="AW115" s="12" t="s">
        <v>32</v>
      </c>
      <c r="AX115" s="12" t="s">
        <v>76</v>
      </c>
      <c r="AY115" s="227" t="s">
        <v>132</v>
      </c>
    </row>
    <row r="116" spans="2:65" s="1" customFormat="1" ht="22.5" customHeight="1">
      <c r="B116" s="41"/>
      <c r="C116" s="193" t="s">
        <v>202</v>
      </c>
      <c r="D116" s="193" t="s">
        <v>134</v>
      </c>
      <c r="E116" s="194" t="s">
        <v>212</v>
      </c>
      <c r="F116" s="195" t="s">
        <v>213</v>
      </c>
      <c r="G116" s="196" t="s">
        <v>214</v>
      </c>
      <c r="H116" s="197">
        <v>57.3</v>
      </c>
      <c r="I116" s="198"/>
      <c r="J116" s="197">
        <f>ROUND(I116*H116,2)</f>
        <v>0</v>
      </c>
      <c r="K116" s="195" t="s">
        <v>20</v>
      </c>
      <c r="L116" s="61"/>
      <c r="M116" s="199" t="s">
        <v>20</v>
      </c>
      <c r="N116" s="200" t="s">
        <v>39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138</v>
      </c>
      <c r="AT116" s="24" t="s">
        <v>134</v>
      </c>
      <c r="AU116" s="24" t="s">
        <v>78</v>
      </c>
      <c r="AY116" s="24" t="s">
        <v>132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76</v>
      </c>
      <c r="BK116" s="203">
        <f>ROUND(I116*H116,2)</f>
        <v>0</v>
      </c>
      <c r="BL116" s="24" t="s">
        <v>138</v>
      </c>
      <c r="BM116" s="24" t="s">
        <v>767</v>
      </c>
    </row>
    <row r="117" spans="2:65" s="12" customFormat="1" ht="13.5">
      <c r="B117" s="216"/>
      <c r="C117" s="217"/>
      <c r="D117" s="218" t="s">
        <v>140</v>
      </c>
      <c r="E117" s="219" t="s">
        <v>20</v>
      </c>
      <c r="F117" s="220" t="s">
        <v>768</v>
      </c>
      <c r="G117" s="217"/>
      <c r="H117" s="221">
        <v>57.3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2" t="s">
        <v>78</v>
      </c>
      <c r="AW117" s="12" t="s">
        <v>32</v>
      </c>
      <c r="AX117" s="12" t="s">
        <v>76</v>
      </c>
      <c r="AY117" s="227" t="s">
        <v>132</v>
      </c>
    </row>
    <row r="118" spans="2:65" s="1" customFormat="1" ht="22.5" customHeight="1">
      <c r="B118" s="41"/>
      <c r="C118" s="193" t="s">
        <v>207</v>
      </c>
      <c r="D118" s="193" t="s">
        <v>134</v>
      </c>
      <c r="E118" s="194" t="s">
        <v>218</v>
      </c>
      <c r="F118" s="195" t="s">
        <v>219</v>
      </c>
      <c r="G118" s="196" t="s">
        <v>214</v>
      </c>
      <c r="H118" s="197">
        <v>18</v>
      </c>
      <c r="I118" s="198"/>
      <c r="J118" s="197">
        <f>ROUND(I118*H118,2)</f>
        <v>0</v>
      </c>
      <c r="K118" s="195" t="s">
        <v>20</v>
      </c>
      <c r="L118" s="61"/>
      <c r="M118" s="199" t="s">
        <v>20</v>
      </c>
      <c r="N118" s="200" t="s">
        <v>39</v>
      </c>
      <c r="O118" s="42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4" t="s">
        <v>138</v>
      </c>
      <c r="AT118" s="24" t="s">
        <v>134</v>
      </c>
      <c r="AU118" s="24" t="s">
        <v>78</v>
      </c>
      <c r="AY118" s="24" t="s">
        <v>132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4" t="s">
        <v>76</v>
      </c>
      <c r="BK118" s="203">
        <f>ROUND(I118*H118,2)</f>
        <v>0</v>
      </c>
      <c r="BL118" s="24" t="s">
        <v>138</v>
      </c>
      <c r="BM118" s="24" t="s">
        <v>769</v>
      </c>
    </row>
    <row r="119" spans="2:65" s="11" customFormat="1" ht="13.5">
      <c r="B119" s="204"/>
      <c r="C119" s="205"/>
      <c r="D119" s="206" t="s">
        <v>140</v>
      </c>
      <c r="E119" s="207" t="s">
        <v>20</v>
      </c>
      <c r="F119" s="208" t="s">
        <v>770</v>
      </c>
      <c r="G119" s="205"/>
      <c r="H119" s="209" t="s">
        <v>20</v>
      </c>
      <c r="I119" s="210"/>
      <c r="J119" s="205"/>
      <c r="K119" s="205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140</v>
      </c>
      <c r="AU119" s="215" t="s">
        <v>78</v>
      </c>
      <c r="AV119" s="11" t="s">
        <v>76</v>
      </c>
      <c r="AW119" s="11" t="s">
        <v>32</v>
      </c>
      <c r="AX119" s="11" t="s">
        <v>68</v>
      </c>
      <c r="AY119" s="215" t="s">
        <v>132</v>
      </c>
    </row>
    <row r="120" spans="2:65" s="12" customFormat="1" ht="13.5">
      <c r="B120" s="216"/>
      <c r="C120" s="217"/>
      <c r="D120" s="218" t="s">
        <v>140</v>
      </c>
      <c r="E120" s="219" t="s">
        <v>20</v>
      </c>
      <c r="F120" s="220" t="s">
        <v>771</v>
      </c>
      <c r="G120" s="217"/>
      <c r="H120" s="221">
        <v>18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140</v>
      </c>
      <c r="AU120" s="227" t="s">
        <v>78</v>
      </c>
      <c r="AV120" s="12" t="s">
        <v>78</v>
      </c>
      <c r="AW120" s="12" t="s">
        <v>32</v>
      </c>
      <c r="AX120" s="12" t="s">
        <v>76</v>
      </c>
      <c r="AY120" s="227" t="s">
        <v>132</v>
      </c>
    </row>
    <row r="121" spans="2:65" s="1" customFormat="1" ht="22.5" customHeight="1">
      <c r="B121" s="41"/>
      <c r="C121" s="193" t="s">
        <v>10</v>
      </c>
      <c r="D121" s="193" t="s">
        <v>134</v>
      </c>
      <c r="E121" s="194" t="s">
        <v>224</v>
      </c>
      <c r="F121" s="195" t="s">
        <v>225</v>
      </c>
      <c r="G121" s="196" t="s">
        <v>214</v>
      </c>
      <c r="H121" s="197">
        <v>482.37</v>
      </c>
      <c r="I121" s="198"/>
      <c r="J121" s="197">
        <f>ROUND(I121*H121,2)</f>
        <v>0</v>
      </c>
      <c r="K121" s="195" t="s">
        <v>159</v>
      </c>
      <c r="L121" s="61"/>
      <c r="M121" s="199" t="s">
        <v>20</v>
      </c>
      <c r="N121" s="200" t="s">
        <v>39</v>
      </c>
      <c r="O121" s="42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4" t="s">
        <v>138</v>
      </c>
      <c r="AT121" s="24" t="s">
        <v>134</v>
      </c>
      <c r="AU121" s="24" t="s">
        <v>78</v>
      </c>
      <c r="AY121" s="24" t="s">
        <v>132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76</v>
      </c>
      <c r="BK121" s="203">
        <f>ROUND(I121*H121,2)</f>
        <v>0</v>
      </c>
      <c r="BL121" s="24" t="s">
        <v>138</v>
      </c>
      <c r="BM121" s="24" t="s">
        <v>772</v>
      </c>
    </row>
    <row r="122" spans="2:65" s="11" customFormat="1" ht="13.5">
      <c r="B122" s="204"/>
      <c r="C122" s="205"/>
      <c r="D122" s="206" t="s">
        <v>140</v>
      </c>
      <c r="E122" s="207" t="s">
        <v>20</v>
      </c>
      <c r="F122" s="208" t="s">
        <v>612</v>
      </c>
      <c r="G122" s="205"/>
      <c r="H122" s="209" t="s">
        <v>20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140</v>
      </c>
      <c r="AU122" s="215" t="s">
        <v>78</v>
      </c>
      <c r="AV122" s="11" t="s">
        <v>76</v>
      </c>
      <c r="AW122" s="11" t="s">
        <v>32</v>
      </c>
      <c r="AX122" s="11" t="s">
        <v>68</v>
      </c>
      <c r="AY122" s="215" t="s">
        <v>132</v>
      </c>
    </row>
    <row r="123" spans="2:65" s="11" customFormat="1" ht="13.5">
      <c r="B123" s="204"/>
      <c r="C123" s="205"/>
      <c r="D123" s="206" t="s">
        <v>140</v>
      </c>
      <c r="E123" s="207" t="s">
        <v>20</v>
      </c>
      <c r="F123" s="208" t="s">
        <v>773</v>
      </c>
      <c r="G123" s="205"/>
      <c r="H123" s="209" t="s">
        <v>20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140</v>
      </c>
      <c r="AU123" s="215" t="s">
        <v>78</v>
      </c>
      <c r="AV123" s="11" t="s">
        <v>76</v>
      </c>
      <c r="AW123" s="11" t="s">
        <v>32</v>
      </c>
      <c r="AX123" s="11" t="s">
        <v>68</v>
      </c>
      <c r="AY123" s="215" t="s">
        <v>132</v>
      </c>
    </row>
    <row r="124" spans="2:65" s="12" customFormat="1" ht="13.5">
      <c r="B124" s="216"/>
      <c r="C124" s="217"/>
      <c r="D124" s="206" t="s">
        <v>140</v>
      </c>
      <c r="E124" s="228" t="s">
        <v>20</v>
      </c>
      <c r="F124" s="229" t="s">
        <v>774</v>
      </c>
      <c r="G124" s="217"/>
      <c r="H124" s="230">
        <v>1085.5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78</v>
      </c>
      <c r="AV124" s="12" t="s">
        <v>78</v>
      </c>
      <c r="AW124" s="12" t="s">
        <v>32</v>
      </c>
      <c r="AX124" s="12" t="s">
        <v>68</v>
      </c>
      <c r="AY124" s="227" t="s">
        <v>132</v>
      </c>
    </row>
    <row r="125" spans="2:65" s="12" customFormat="1" ht="13.5">
      <c r="B125" s="216"/>
      <c r="C125" s="217"/>
      <c r="D125" s="206" t="s">
        <v>140</v>
      </c>
      <c r="E125" s="228" t="s">
        <v>20</v>
      </c>
      <c r="F125" s="229" t="s">
        <v>775</v>
      </c>
      <c r="G125" s="217"/>
      <c r="H125" s="230">
        <v>-224.25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78</v>
      </c>
      <c r="AV125" s="12" t="s">
        <v>78</v>
      </c>
      <c r="AW125" s="12" t="s">
        <v>32</v>
      </c>
      <c r="AX125" s="12" t="s">
        <v>68</v>
      </c>
      <c r="AY125" s="227" t="s">
        <v>132</v>
      </c>
    </row>
    <row r="126" spans="2:65" s="12" customFormat="1" ht="13.5">
      <c r="B126" s="216"/>
      <c r="C126" s="217"/>
      <c r="D126" s="206" t="s">
        <v>140</v>
      </c>
      <c r="E126" s="228" t="s">
        <v>20</v>
      </c>
      <c r="F126" s="229" t="s">
        <v>776</v>
      </c>
      <c r="G126" s="217"/>
      <c r="H126" s="230">
        <v>-57.3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78</v>
      </c>
      <c r="AV126" s="12" t="s">
        <v>78</v>
      </c>
      <c r="AW126" s="12" t="s">
        <v>32</v>
      </c>
      <c r="AX126" s="12" t="s">
        <v>68</v>
      </c>
      <c r="AY126" s="227" t="s">
        <v>132</v>
      </c>
    </row>
    <row r="127" spans="2:65" s="14" customFormat="1" ht="13.5">
      <c r="B127" s="242"/>
      <c r="C127" s="243"/>
      <c r="D127" s="206" t="s">
        <v>140</v>
      </c>
      <c r="E127" s="244" t="s">
        <v>20</v>
      </c>
      <c r="F127" s="245" t="s">
        <v>244</v>
      </c>
      <c r="G127" s="243"/>
      <c r="H127" s="246">
        <v>803.95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140</v>
      </c>
      <c r="AU127" s="252" t="s">
        <v>78</v>
      </c>
      <c r="AV127" s="14" t="s">
        <v>148</v>
      </c>
      <c r="AW127" s="14" t="s">
        <v>32</v>
      </c>
      <c r="AX127" s="14" t="s">
        <v>68</v>
      </c>
      <c r="AY127" s="252" t="s">
        <v>132</v>
      </c>
    </row>
    <row r="128" spans="2:65" s="11" customFormat="1" ht="13.5">
      <c r="B128" s="204"/>
      <c r="C128" s="205"/>
      <c r="D128" s="206" t="s">
        <v>140</v>
      </c>
      <c r="E128" s="207" t="s">
        <v>20</v>
      </c>
      <c r="F128" s="208" t="s">
        <v>245</v>
      </c>
      <c r="G128" s="205"/>
      <c r="H128" s="209" t="s">
        <v>20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140</v>
      </c>
      <c r="AU128" s="215" t="s">
        <v>78</v>
      </c>
      <c r="AV128" s="11" t="s">
        <v>76</v>
      </c>
      <c r="AW128" s="11" t="s">
        <v>32</v>
      </c>
      <c r="AX128" s="11" t="s">
        <v>68</v>
      </c>
      <c r="AY128" s="215" t="s">
        <v>132</v>
      </c>
    </row>
    <row r="129" spans="2:65" s="12" customFormat="1" ht="13.5">
      <c r="B129" s="216"/>
      <c r="C129" s="217"/>
      <c r="D129" s="218" t="s">
        <v>140</v>
      </c>
      <c r="E129" s="219" t="s">
        <v>20</v>
      </c>
      <c r="F129" s="220" t="s">
        <v>777</v>
      </c>
      <c r="G129" s="217"/>
      <c r="H129" s="221">
        <v>482.37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2" t="s">
        <v>78</v>
      </c>
      <c r="AW129" s="12" t="s">
        <v>32</v>
      </c>
      <c r="AX129" s="12" t="s">
        <v>76</v>
      </c>
      <c r="AY129" s="227" t="s">
        <v>132</v>
      </c>
    </row>
    <row r="130" spans="2:65" s="1" customFormat="1" ht="22.5" customHeight="1">
      <c r="B130" s="41"/>
      <c r="C130" s="193" t="s">
        <v>217</v>
      </c>
      <c r="D130" s="193" t="s">
        <v>134</v>
      </c>
      <c r="E130" s="194" t="s">
        <v>248</v>
      </c>
      <c r="F130" s="195" t="s">
        <v>249</v>
      </c>
      <c r="G130" s="196" t="s">
        <v>214</v>
      </c>
      <c r="H130" s="197">
        <v>321.58</v>
      </c>
      <c r="I130" s="198"/>
      <c r="J130" s="197">
        <f>ROUND(I130*H130,2)</f>
        <v>0</v>
      </c>
      <c r="K130" s="195" t="s">
        <v>20</v>
      </c>
      <c r="L130" s="61"/>
      <c r="M130" s="199" t="s">
        <v>20</v>
      </c>
      <c r="N130" s="200" t="s">
        <v>39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138</v>
      </c>
      <c r="AT130" s="24" t="s">
        <v>134</v>
      </c>
      <c r="AU130" s="24" t="s">
        <v>78</v>
      </c>
      <c r="AY130" s="24" t="s">
        <v>132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76</v>
      </c>
      <c r="BK130" s="203">
        <f>ROUND(I130*H130,2)</f>
        <v>0</v>
      </c>
      <c r="BL130" s="24" t="s">
        <v>138</v>
      </c>
      <c r="BM130" s="24" t="s">
        <v>778</v>
      </c>
    </row>
    <row r="131" spans="2:65" s="11" customFormat="1" ht="13.5">
      <c r="B131" s="204"/>
      <c r="C131" s="205"/>
      <c r="D131" s="206" t="s">
        <v>140</v>
      </c>
      <c r="E131" s="207" t="s">
        <v>20</v>
      </c>
      <c r="F131" s="208" t="s">
        <v>245</v>
      </c>
      <c r="G131" s="205"/>
      <c r="H131" s="209" t="s">
        <v>20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140</v>
      </c>
      <c r="AU131" s="215" t="s">
        <v>78</v>
      </c>
      <c r="AV131" s="11" t="s">
        <v>76</v>
      </c>
      <c r="AW131" s="11" t="s">
        <v>32</v>
      </c>
      <c r="AX131" s="11" t="s">
        <v>68</v>
      </c>
      <c r="AY131" s="215" t="s">
        <v>132</v>
      </c>
    </row>
    <row r="132" spans="2:65" s="12" customFormat="1" ht="13.5">
      <c r="B132" s="216"/>
      <c r="C132" s="217"/>
      <c r="D132" s="218" t="s">
        <v>140</v>
      </c>
      <c r="E132" s="219" t="s">
        <v>20</v>
      </c>
      <c r="F132" s="220" t="s">
        <v>779</v>
      </c>
      <c r="G132" s="217"/>
      <c r="H132" s="221">
        <v>321.58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78</v>
      </c>
      <c r="AV132" s="12" t="s">
        <v>78</v>
      </c>
      <c r="AW132" s="12" t="s">
        <v>32</v>
      </c>
      <c r="AX132" s="12" t="s">
        <v>76</v>
      </c>
      <c r="AY132" s="227" t="s">
        <v>132</v>
      </c>
    </row>
    <row r="133" spans="2:65" s="1" customFormat="1" ht="22.5" customHeight="1">
      <c r="B133" s="41"/>
      <c r="C133" s="193" t="s">
        <v>223</v>
      </c>
      <c r="D133" s="193" t="s">
        <v>134</v>
      </c>
      <c r="E133" s="194" t="s">
        <v>780</v>
      </c>
      <c r="F133" s="195" t="s">
        <v>781</v>
      </c>
      <c r="G133" s="196" t="s">
        <v>158</v>
      </c>
      <c r="H133" s="197">
        <v>1575.96</v>
      </c>
      <c r="I133" s="198"/>
      <c r="J133" s="197">
        <f>ROUND(I133*H133,2)</f>
        <v>0</v>
      </c>
      <c r="K133" s="195" t="s">
        <v>159</v>
      </c>
      <c r="L133" s="61"/>
      <c r="M133" s="199" t="s">
        <v>20</v>
      </c>
      <c r="N133" s="200" t="s">
        <v>39</v>
      </c>
      <c r="O133" s="42"/>
      <c r="P133" s="201">
        <f>O133*H133</f>
        <v>0</v>
      </c>
      <c r="Q133" s="201">
        <v>8.4000000000000003E-4</v>
      </c>
      <c r="R133" s="201">
        <f>Q133*H133</f>
        <v>1.3238064</v>
      </c>
      <c r="S133" s="201">
        <v>0</v>
      </c>
      <c r="T133" s="202">
        <f>S133*H133</f>
        <v>0</v>
      </c>
      <c r="AR133" s="24" t="s">
        <v>138</v>
      </c>
      <c r="AT133" s="24" t="s">
        <v>134</v>
      </c>
      <c r="AU133" s="24" t="s">
        <v>78</v>
      </c>
      <c r="AY133" s="24" t="s">
        <v>132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76</v>
      </c>
      <c r="BK133" s="203">
        <f>ROUND(I133*H133,2)</f>
        <v>0</v>
      </c>
      <c r="BL133" s="24" t="s">
        <v>138</v>
      </c>
      <c r="BM133" s="24" t="s">
        <v>782</v>
      </c>
    </row>
    <row r="134" spans="2:65" s="12" customFormat="1" ht="13.5">
      <c r="B134" s="216"/>
      <c r="C134" s="217"/>
      <c r="D134" s="206" t="s">
        <v>140</v>
      </c>
      <c r="E134" s="228" t="s">
        <v>20</v>
      </c>
      <c r="F134" s="229" t="s">
        <v>783</v>
      </c>
      <c r="G134" s="217"/>
      <c r="H134" s="230">
        <v>1575.96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140</v>
      </c>
      <c r="AU134" s="227" t="s">
        <v>78</v>
      </c>
      <c r="AV134" s="12" t="s">
        <v>78</v>
      </c>
      <c r="AW134" s="12" t="s">
        <v>32</v>
      </c>
      <c r="AX134" s="12" t="s">
        <v>68</v>
      </c>
      <c r="AY134" s="227" t="s">
        <v>132</v>
      </c>
    </row>
    <row r="135" spans="2:65" s="13" customFormat="1" ht="13.5">
      <c r="B135" s="231"/>
      <c r="C135" s="232"/>
      <c r="D135" s="218" t="s">
        <v>140</v>
      </c>
      <c r="E135" s="233" t="s">
        <v>20</v>
      </c>
      <c r="F135" s="234" t="s">
        <v>184</v>
      </c>
      <c r="G135" s="232"/>
      <c r="H135" s="235">
        <v>1575.96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140</v>
      </c>
      <c r="AU135" s="241" t="s">
        <v>78</v>
      </c>
      <c r="AV135" s="13" t="s">
        <v>138</v>
      </c>
      <c r="AW135" s="13" t="s">
        <v>32</v>
      </c>
      <c r="AX135" s="13" t="s">
        <v>76</v>
      </c>
      <c r="AY135" s="241" t="s">
        <v>132</v>
      </c>
    </row>
    <row r="136" spans="2:65" s="1" customFormat="1" ht="22.5" customHeight="1">
      <c r="B136" s="41"/>
      <c r="C136" s="193" t="s">
        <v>247</v>
      </c>
      <c r="D136" s="193" t="s">
        <v>134</v>
      </c>
      <c r="E136" s="194" t="s">
        <v>784</v>
      </c>
      <c r="F136" s="195" t="s">
        <v>785</v>
      </c>
      <c r="G136" s="196" t="s">
        <v>158</v>
      </c>
      <c r="H136" s="197">
        <v>1575.96</v>
      </c>
      <c r="I136" s="198"/>
      <c r="J136" s="197">
        <f>ROUND(I136*H136,2)</f>
        <v>0</v>
      </c>
      <c r="K136" s="195" t="s">
        <v>159</v>
      </c>
      <c r="L136" s="61"/>
      <c r="M136" s="199" t="s">
        <v>20</v>
      </c>
      <c r="N136" s="200" t="s">
        <v>39</v>
      </c>
      <c r="O136" s="4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4" t="s">
        <v>138</v>
      </c>
      <c r="AT136" s="24" t="s">
        <v>134</v>
      </c>
      <c r="AU136" s="24" t="s">
        <v>78</v>
      </c>
      <c r="AY136" s="24" t="s">
        <v>132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76</v>
      </c>
      <c r="BK136" s="203">
        <f>ROUND(I136*H136,2)</f>
        <v>0</v>
      </c>
      <c r="BL136" s="24" t="s">
        <v>138</v>
      </c>
      <c r="BM136" s="24" t="s">
        <v>786</v>
      </c>
    </row>
    <row r="137" spans="2:65" s="12" customFormat="1" ht="13.5">
      <c r="B137" s="216"/>
      <c r="C137" s="217"/>
      <c r="D137" s="218" t="s">
        <v>140</v>
      </c>
      <c r="E137" s="219" t="s">
        <v>20</v>
      </c>
      <c r="F137" s="220" t="s">
        <v>787</v>
      </c>
      <c r="G137" s="217"/>
      <c r="H137" s="221">
        <v>1575.96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2" t="s">
        <v>78</v>
      </c>
      <c r="AW137" s="12" t="s">
        <v>32</v>
      </c>
      <c r="AX137" s="12" t="s">
        <v>76</v>
      </c>
      <c r="AY137" s="227" t="s">
        <v>132</v>
      </c>
    </row>
    <row r="138" spans="2:65" s="1" customFormat="1" ht="22.5" customHeight="1">
      <c r="B138" s="41"/>
      <c r="C138" s="193" t="s">
        <v>147</v>
      </c>
      <c r="D138" s="193" t="s">
        <v>134</v>
      </c>
      <c r="E138" s="194" t="s">
        <v>788</v>
      </c>
      <c r="F138" s="195" t="s">
        <v>789</v>
      </c>
      <c r="G138" s="196" t="s">
        <v>214</v>
      </c>
      <c r="H138" s="197">
        <v>442.17</v>
      </c>
      <c r="I138" s="198"/>
      <c r="J138" s="197">
        <f>ROUND(I138*H138,2)</f>
        <v>0</v>
      </c>
      <c r="K138" s="195" t="s">
        <v>159</v>
      </c>
      <c r="L138" s="61"/>
      <c r="M138" s="199" t="s">
        <v>20</v>
      </c>
      <c r="N138" s="200" t="s">
        <v>39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138</v>
      </c>
      <c r="AT138" s="24" t="s">
        <v>134</v>
      </c>
      <c r="AU138" s="24" t="s">
        <v>78</v>
      </c>
      <c r="AY138" s="24" t="s">
        <v>132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76</v>
      </c>
      <c r="BK138" s="203">
        <f>ROUND(I138*H138,2)</f>
        <v>0</v>
      </c>
      <c r="BL138" s="24" t="s">
        <v>138</v>
      </c>
      <c r="BM138" s="24" t="s">
        <v>790</v>
      </c>
    </row>
    <row r="139" spans="2:65" s="11" customFormat="1" ht="13.5">
      <c r="B139" s="204"/>
      <c r="C139" s="205"/>
      <c r="D139" s="206" t="s">
        <v>140</v>
      </c>
      <c r="E139" s="207" t="s">
        <v>20</v>
      </c>
      <c r="F139" s="208" t="s">
        <v>268</v>
      </c>
      <c r="G139" s="205"/>
      <c r="H139" s="209" t="s">
        <v>20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140</v>
      </c>
      <c r="AU139" s="215" t="s">
        <v>78</v>
      </c>
      <c r="AV139" s="11" t="s">
        <v>76</v>
      </c>
      <c r="AW139" s="11" t="s">
        <v>32</v>
      </c>
      <c r="AX139" s="11" t="s">
        <v>68</v>
      </c>
      <c r="AY139" s="215" t="s">
        <v>132</v>
      </c>
    </row>
    <row r="140" spans="2:65" s="12" customFormat="1" ht="13.5">
      <c r="B140" s="216"/>
      <c r="C140" s="217"/>
      <c r="D140" s="218" t="s">
        <v>140</v>
      </c>
      <c r="E140" s="219" t="s">
        <v>20</v>
      </c>
      <c r="F140" s="220" t="s">
        <v>791</v>
      </c>
      <c r="G140" s="217"/>
      <c r="H140" s="221">
        <v>442.17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2" t="s">
        <v>78</v>
      </c>
      <c r="AW140" s="12" t="s">
        <v>32</v>
      </c>
      <c r="AX140" s="12" t="s">
        <v>76</v>
      </c>
      <c r="AY140" s="227" t="s">
        <v>132</v>
      </c>
    </row>
    <row r="141" spans="2:65" s="1" customFormat="1" ht="22.5" customHeight="1">
      <c r="B141" s="41"/>
      <c r="C141" s="193" t="s">
        <v>260</v>
      </c>
      <c r="D141" s="193" t="s">
        <v>134</v>
      </c>
      <c r="E141" s="194" t="s">
        <v>271</v>
      </c>
      <c r="F141" s="195" t="s">
        <v>272</v>
      </c>
      <c r="G141" s="196" t="s">
        <v>214</v>
      </c>
      <c r="H141" s="197">
        <v>803.95</v>
      </c>
      <c r="I141" s="198"/>
      <c r="J141" s="197">
        <f>ROUND(I141*H141,2)</f>
        <v>0</v>
      </c>
      <c r="K141" s="195" t="s">
        <v>20</v>
      </c>
      <c r="L141" s="61"/>
      <c r="M141" s="199" t="s">
        <v>20</v>
      </c>
      <c r="N141" s="200" t="s">
        <v>39</v>
      </c>
      <c r="O141" s="4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4" t="s">
        <v>138</v>
      </c>
      <c r="AT141" s="24" t="s">
        <v>134</v>
      </c>
      <c r="AU141" s="24" t="s">
        <v>78</v>
      </c>
      <c r="AY141" s="24" t="s">
        <v>132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4" t="s">
        <v>76</v>
      </c>
      <c r="BK141" s="203">
        <f>ROUND(I141*H141,2)</f>
        <v>0</v>
      </c>
      <c r="BL141" s="24" t="s">
        <v>138</v>
      </c>
      <c r="BM141" s="24" t="s">
        <v>792</v>
      </c>
    </row>
    <row r="142" spans="2:65" s="11" customFormat="1" ht="27">
      <c r="B142" s="204"/>
      <c r="C142" s="205"/>
      <c r="D142" s="206" t="s">
        <v>140</v>
      </c>
      <c r="E142" s="207" t="s">
        <v>20</v>
      </c>
      <c r="F142" s="208" t="s">
        <v>274</v>
      </c>
      <c r="G142" s="205"/>
      <c r="H142" s="209" t="s">
        <v>20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140</v>
      </c>
      <c r="AU142" s="215" t="s">
        <v>78</v>
      </c>
      <c r="AV142" s="11" t="s">
        <v>76</v>
      </c>
      <c r="AW142" s="11" t="s">
        <v>32</v>
      </c>
      <c r="AX142" s="11" t="s">
        <v>68</v>
      </c>
      <c r="AY142" s="215" t="s">
        <v>132</v>
      </c>
    </row>
    <row r="143" spans="2:65" s="12" customFormat="1" ht="13.5">
      <c r="B143" s="216"/>
      <c r="C143" s="217"/>
      <c r="D143" s="218" t="s">
        <v>140</v>
      </c>
      <c r="E143" s="219" t="s">
        <v>20</v>
      </c>
      <c r="F143" s="220" t="s">
        <v>793</v>
      </c>
      <c r="G143" s="217"/>
      <c r="H143" s="221">
        <v>803.95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140</v>
      </c>
      <c r="AU143" s="227" t="s">
        <v>78</v>
      </c>
      <c r="AV143" s="12" t="s">
        <v>78</v>
      </c>
      <c r="AW143" s="12" t="s">
        <v>32</v>
      </c>
      <c r="AX143" s="12" t="s">
        <v>76</v>
      </c>
      <c r="AY143" s="227" t="s">
        <v>132</v>
      </c>
    </row>
    <row r="144" spans="2:65" s="1" customFormat="1" ht="22.5" customHeight="1">
      <c r="B144" s="41"/>
      <c r="C144" s="193" t="s">
        <v>9</v>
      </c>
      <c r="D144" s="193" t="s">
        <v>134</v>
      </c>
      <c r="E144" s="194" t="s">
        <v>277</v>
      </c>
      <c r="F144" s="195" t="s">
        <v>278</v>
      </c>
      <c r="G144" s="196" t="s">
        <v>145</v>
      </c>
      <c r="H144" s="197">
        <v>10</v>
      </c>
      <c r="I144" s="198"/>
      <c r="J144" s="197">
        <f>ROUND(I144*H144,2)</f>
        <v>0</v>
      </c>
      <c r="K144" s="195" t="s">
        <v>20</v>
      </c>
      <c r="L144" s="61"/>
      <c r="M144" s="199" t="s">
        <v>20</v>
      </c>
      <c r="N144" s="200" t="s">
        <v>39</v>
      </c>
      <c r="O144" s="4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4" t="s">
        <v>138</v>
      </c>
      <c r="AT144" s="24" t="s">
        <v>134</v>
      </c>
      <c r="AU144" s="24" t="s">
        <v>78</v>
      </c>
      <c r="AY144" s="24" t="s">
        <v>132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4" t="s">
        <v>76</v>
      </c>
      <c r="BK144" s="203">
        <f>ROUND(I144*H144,2)</f>
        <v>0</v>
      </c>
      <c r="BL144" s="24" t="s">
        <v>138</v>
      </c>
      <c r="BM144" s="24" t="s">
        <v>794</v>
      </c>
    </row>
    <row r="145" spans="2:65" s="12" customFormat="1" ht="13.5">
      <c r="B145" s="216"/>
      <c r="C145" s="217"/>
      <c r="D145" s="218" t="s">
        <v>140</v>
      </c>
      <c r="E145" s="219" t="s">
        <v>20</v>
      </c>
      <c r="F145" s="220" t="s">
        <v>280</v>
      </c>
      <c r="G145" s="217"/>
      <c r="H145" s="221">
        <v>10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2" t="s">
        <v>78</v>
      </c>
      <c r="AW145" s="12" t="s">
        <v>32</v>
      </c>
      <c r="AX145" s="12" t="s">
        <v>76</v>
      </c>
      <c r="AY145" s="227" t="s">
        <v>132</v>
      </c>
    </row>
    <row r="146" spans="2:65" s="1" customFormat="1" ht="22.5" customHeight="1">
      <c r="B146" s="41"/>
      <c r="C146" s="193" t="s">
        <v>270</v>
      </c>
      <c r="D146" s="193" t="s">
        <v>134</v>
      </c>
      <c r="E146" s="194" t="s">
        <v>282</v>
      </c>
      <c r="F146" s="195" t="s">
        <v>283</v>
      </c>
      <c r="G146" s="196" t="s">
        <v>284</v>
      </c>
      <c r="H146" s="197">
        <v>1286.31</v>
      </c>
      <c r="I146" s="198"/>
      <c r="J146" s="197">
        <f>ROUND(I146*H146,2)</f>
        <v>0</v>
      </c>
      <c r="K146" s="195" t="s">
        <v>20</v>
      </c>
      <c r="L146" s="61"/>
      <c r="M146" s="199" t="s">
        <v>20</v>
      </c>
      <c r="N146" s="200" t="s">
        <v>39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138</v>
      </c>
      <c r="AT146" s="24" t="s">
        <v>134</v>
      </c>
      <c r="AU146" s="24" t="s">
        <v>78</v>
      </c>
      <c r="AY146" s="24" t="s">
        <v>132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76</v>
      </c>
      <c r="BK146" s="203">
        <f>ROUND(I146*H146,2)</f>
        <v>0</v>
      </c>
      <c r="BL146" s="24" t="s">
        <v>138</v>
      </c>
      <c r="BM146" s="24" t="s">
        <v>795</v>
      </c>
    </row>
    <row r="147" spans="2:65" s="12" customFormat="1" ht="13.5">
      <c r="B147" s="216"/>
      <c r="C147" s="217"/>
      <c r="D147" s="218" t="s">
        <v>140</v>
      </c>
      <c r="E147" s="219" t="s">
        <v>20</v>
      </c>
      <c r="F147" s="220" t="s">
        <v>796</v>
      </c>
      <c r="G147" s="217"/>
      <c r="H147" s="221">
        <v>1286.31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78</v>
      </c>
      <c r="AV147" s="12" t="s">
        <v>78</v>
      </c>
      <c r="AW147" s="12" t="s">
        <v>32</v>
      </c>
      <c r="AX147" s="12" t="s">
        <v>76</v>
      </c>
      <c r="AY147" s="227" t="s">
        <v>132</v>
      </c>
    </row>
    <row r="148" spans="2:65" s="1" customFormat="1" ht="22.5" customHeight="1">
      <c r="B148" s="41"/>
      <c r="C148" s="193" t="s">
        <v>276</v>
      </c>
      <c r="D148" s="193" t="s">
        <v>134</v>
      </c>
      <c r="E148" s="194" t="s">
        <v>288</v>
      </c>
      <c r="F148" s="195" t="s">
        <v>289</v>
      </c>
      <c r="G148" s="196" t="s">
        <v>214</v>
      </c>
      <c r="H148" s="197">
        <v>153.99</v>
      </c>
      <c r="I148" s="198"/>
      <c r="J148" s="197">
        <f>ROUND(I148*H148,2)</f>
        <v>0</v>
      </c>
      <c r="K148" s="195" t="s">
        <v>20</v>
      </c>
      <c r="L148" s="61"/>
      <c r="M148" s="199" t="s">
        <v>20</v>
      </c>
      <c r="N148" s="200" t="s">
        <v>39</v>
      </c>
      <c r="O148" s="4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4" t="s">
        <v>138</v>
      </c>
      <c r="AT148" s="24" t="s">
        <v>134</v>
      </c>
      <c r="AU148" s="24" t="s">
        <v>78</v>
      </c>
      <c r="AY148" s="24" t="s">
        <v>132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76</v>
      </c>
      <c r="BK148" s="203">
        <f>ROUND(I148*H148,2)</f>
        <v>0</v>
      </c>
      <c r="BL148" s="24" t="s">
        <v>138</v>
      </c>
      <c r="BM148" s="24" t="s">
        <v>797</v>
      </c>
    </row>
    <row r="149" spans="2:65" s="11" customFormat="1" ht="13.5">
      <c r="B149" s="204"/>
      <c r="C149" s="205"/>
      <c r="D149" s="206" t="s">
        <v>140</v>
      </c>
      <c r="E149" s="207" t="s">
        <v>20</v>
      </c>
      <c r="F149" s="208" t="s">
        <v>798</v>
      </c>
      <c r="G149" s="205"/>
      <c r="H149" s="209" t="s">
        <v>20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140</v>
      </c>
      <c r="AU149" s="215" t="s">
        <v>78</v>
      </c>
      <c r="AV149" s="11" t="s">
        <v>76</v>
      </c>
      <c r="AW149" s="11" t="s">
        <v>32</v>
      </c>
      <c r="AX149" s="11" t="s">
        <v>68</v>
      </c>
      <c r="AY149" s="215" t="s">
        <v>132</v>
      </c>
    </row>
    <row r="150" spans="2:65" s="12" customFormat="1" ht="13.5">
      <c r="B150" s="216"/>
      <c r="C150" s="217"/>
      <c r="D150" s="206" t="s">
        <v>140</v>
      </c>
      <c r="E150" s="228" t="s">
        <v>20</v>
      </c>
      <c r="F150" s="229" t="s">
        <v>793</v>
      </c>
      <c r="G150" s="217"/>
      <c r="H150" s="230">
        <v>803.95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2" t="s">
        <v>78</v>
      </c>
      <c r="AW150" s="12" t="s">
        <v>32</v>
      </c>
      <c r="AX150" s="12" t="s">
        <v>68</v>
      </c>
      <c r="AY150" s="227" t="s">
        <v>132</v>
      </c>
    </row>
    <row r="151" spans="2:65" s="12" customFormat="1" ht="13.5">
      <c r="B151" s="216"/>
      <c r="C151" s="217"/>
      <c r="D151" s="206" t="s">
        <v>140</v>
      </c>
      <c r="E151" s="228" t="s">
        <v>20</v>
      </c>
      <c r="F151" s="229" t="s">
        <v>799</v>
      </c>
      <c r="G151" s="217"/>
      <c r="H151" s="230">
        <v>-101.6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140</v>
      </c>
      <c r="AU151" s="227" t="s">
        <v>78</v>
      </c>
      <c r="AV151" s="12" t="s">
        <v>78</v>
      </c>
      <c r="AW151" s="12" t="s">
        <v>32</v>
      </c>
      <c r="AX151" s="12" t="s">
        <v>68</v>
      </c>
      <c r="AY151" s="227" t="s">
        <v>132</v>
      </c>
    </row>
    <row r="152" spans="2:65" s="12" customFormat="1" ht="13.5">
      <c r="B152" s="216"/>
      <c r="C152" s="217"/>
      <c r="D152" s="206" t="s">
        <v>140</v>
      </c>
      <c r="E152" s="228" t="s">
        <v>20</v>
      </c>
      <c r="F152" s="229" t="s">
        <v>800</v>
      </c>
      <c r="G152" s="217"/>
      <c r="H152" s="230">
        <v>-179.48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2" t="s">
        <v>78</v>
      </c>
      <c r="AW152" s="12" t="s">
        <v>32</v>
      </c>
      <c r="AX152" s="12" t="s">
        <v>68</v>
      </c>
      <c r="AY152" s="227" t="s">
        <v>132</v>
      </c>
    </row>
    <row r="153" spans="2:65" s="12" customFormat="1" ht="13.5">
      <c r="B153" s="216"/>
      <c r="C153" s="217"/>
      <c r="D153" s="206" t="s">
        <v>140</v>
      </c>
      <c r="E153" s="228" t="s">
        <v>20</v>
      </c>
      <c r="F153" s="229" t="s">
        <v>801</v>
      </c>
      <c r="G153" s="217"/>
      <c r="H153" s="230">
        <v>-368.88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78</v>
      </c>
      <c r="AV153" s="12" t="s">
        <v>78</v>
      </c>
      <c r="AW153" s="12" t="s">
        <v>32</v>
      </c>
      <c r="AX153" s="12" t="s">
        <v>68</v>
      </c>
      <c r="AY153" s="227" t="s">
        <v>132</v>
      </c>
    </row>
    <row r="154" spans="2:65" s="14" customFormat="1" ht="13.5">
      <c r="B154" s="242"/>
      <c r="C154" s="243"/>
      <c r="D154" s="218" t="s">
        <v>140</v>
      </c>
      <c r="E154" s="253" t="s">
        <v>20</v>
      </c>
      <c r="F154" s="254" t="s">
        <v>244</v>
      </c>
      <c r="G154" s="243"/>
      <c r="H154" s="255">
        <v>153.99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140</v>
      </c>
      <c r="AU154" s="252" t="s">
        <v>78</v>
      </c>
      <c r="AV154" s="14" t="s">
        <v>148</v>
      </c>
      <c r="AW154" s="14" t="s">
        <v>32</v>
      </c>
      <c r="AX154" s="14" t="s">
        <v>76</v>
      </c>
      <c r="AY154" s="252" t="s">
        <v>132</v>
      </c>
    </row>
    <row r="155" spans="2:65" s="1" customFormat="1" ht="22.5" customHeight="1">
      <c r="B155" s="41"/>
      <c r="C155" s="256" t="s">
        <v>281</v>
      </c>
      <c r="D155" s="256" t="s">
        <v>296</v>
      </c>
      <c r="E155" s="257" t="s">
        <v>297</v>
      </c>
      <c r="F155" s="258" t="s">
        <v>298</v>
      </c>
      <c r="G155" s="259" t="s">
        <v>284</v>
      </c>
      <c r="H155" s="260">
        <v>292.58</v>
      </c>
      <c r="I155" s="261"/>
      <c r="J155" s="260">
        <f>ROUND(I155*H155,2)</f>
        <v>0</v>
      </c>
      <c r="K155" s="258" t="s">
        <v>20</v>
      </c>
      <c r="L155" s="262"/>
      <c r="M155" s="263" t="s">
        <v>20</v>
      </c>
      <c r="N155" s="264" t="s">
        <v>39</v>
      </c>
      <c r="O155" s="42"/>
      <c r="P155" s="201">
        <f>O155*H155</f>
        <v>0</v>
      </c>
      <c r="Q155" s="201">
        <v>1</v>
      </c>
      <c r="R155" s="201">
        <f>Q155*H155</f>
        <v>292.58</v>
      </c>
      <c r="S155" s="201">
        <v>0</v>
      </c>
      <c r="T155" s="202">
        <f>S155*H155</f>
        <v>0</v>
      </c>
      <c r="AR155" s="24" t="s">
        <v>172</v>
      </c>
      <c r="AT155" s="24" t="s">
        <v>296</v>
      </c>
      <c r="AU155" s="24" t="s">
        <v>78</v>
      </c>
      <c r="AY155" s="24" t="s">
        <v>132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4" t="s">
        <v>76</v>
      </c>
      <c r="BK155" s="203">
        <f>ROUND(I155*H155,2)</f>
        <v>0</v>
      </c>
      <c r="BL155" s="24" t="s">
        <v>138</v>
      </c>
      <c r="BM155" s="24" t="s">
        <v>802</v>
      </c>
    </row>
    <row r="156" spans="2:65" s="12" customFormat="1" ht="13.5">
      <c r="B156" s="216"/>
      <c r="C156" s="217"/>
      <c r="D156" s="218" t="s">
        <v>140</v>
      </c>
      <c r="E156" s="219" t="s">
        <v>20</v>
      </c>
      <c r="F156" s="220" t="s">
        <v>803</v>
      </c>
      <c r="G156" s="217"/>
      <c r="H156" s="221">
        <v>292.58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140</v>
      </c>
      <c r="AU156" s="227" t="s">
        <v>78</v>
      </c>
      <c r="AV156" s="12" t="s">
        <v>78</v>
      </c>
      <c r="AW156" s="12" t="s">
        <v>32</v>
      </c>
      <c r="AX156" s="12" t="s">
        <v>76</v>
      </c>
      <c r="AY156" s="227" t="s">
        <v>132</v>
      </c>
    </row>
    <row r="157" spans="2:65" s="1" customFormat="1" ht="31.5" customHeight="1">
      <c r="B157" s="41"/>
      <c r="C157" s="193" t="s">
        <v>287</v>
      </c>
      <c r="D157" s="193" t="s">
        <v>134</v>
      </c>
      <c r="E157" s="194" t="s">
        <v>302</v>
      </c>
      <c r="F157" s="195" t="s">
        <v>303</v>
      </c>
      <c r="G157" s="196" t="s">
        <v>214</v>
      </c>
      <c r="H157" s="197">
        <v>323.3</v>
      </c>
      <c r="I157" s="198"/>
      <c r="J157" s="197">
        <f>ROUND(I157*H157,2)</f>
        <v>0</v>
      </c>
      <c r="K157" s="195" t="s">
        <v>20</v>
      </c>
      <c r="L157" s="61"/>
      <c r="M157" s="199" t="s">
        <v>20</v>
      </c>
      <c r="N157" s="200" t="s">
        <v>39</v>
      </c>
      <c r="O157" s="4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24" t="s">
        <v>138</v>
      </c>
      <c r="AT157" s="24" t="s">
        <v>134</v>
      </c>
      <c r="AU157" s="24" t="s">
        <v>78</v>
      </c>
      <c r="AY157" s="24" t="s">
        <v>132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76</v>
      </c>
      <c r="BK157" s="203">
        <f>ROUND(I157*H157,2)</f>
        <v>0</v>
      </c>
      <c r="BL157" s="24" t="s">
        <v>138</v>
      </c>
      <c r="BM157" s="24" t="s">
        <v>804</v>
      </c>
    </row>
    <row r="158" spans="2:65" s="12" customFormat="1" ht="13.5">
      <c r="B158" s="216"/>
      <c r="C158" s="217"/>
      <c r="D158" s="206" t="s">
        <v>140</v>
      </c>
      <c r="E158" s="228" t="s">
        <v>20</v>
      </c>
      <c r="F158" s="229" t="s">
        <v>805</v>
      </c>
      <c r="G158" s="217"/>
      <c r="H158" s="230">
        <v>368.88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140</v>
      </c>
      <c r="AU158" s="227" t="s">
        <v>78</v>
      </c>
      <c r="AV158" s="12" t="s">
        <v>78</v>
      </c>
      <c r="AW158" s="12" t="s">
        <v>32</v>
      </c>
      <c r="AX158" s="12" t="s">
        <v>68</v>
      </c>
      <c r="AY158" s="227" t="s">
        <v>132</v>
      </c>
    </row>
    <row r="159" spans="2:65" s="12" customFormat="1" ht="13.5">
      <c r="B159" s="216"/>
      <c r="C159" s="217"/>
      <c r="D159" s="206" t="s">
        <v>140</v>
      </c>
      <c r="E159" s="228" t="s">
        <v>20</v>
      </c>
      <c r="F159" s="229" t="s">
        <v>806</v>
      </c>
      <c r="G159" s="217"/>
      <c r="H159" s="230">
        <v>-45.58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2" t="s">
        <v>78</v>
      </c>
      <c r="AW159" s="12" t="s">
        <v>32</v>
      </c>
      <c r="AX159" s="12" t="s">
        <v>68</v>
      </c>
      <c r="AY159" s="227" t="s">
        <v>132</v>
      </c>
    </row>
    <row r="160" spans="2:65" s="13" customFormat="1" ht="13.5">
      <c r="B160" s="231"/>
      <c r="C160" s="232"/>
      <c r="D160" s="218" t="s">
        <v>140</v>
      </c>
      <c r="E160" s="233" t="s">
        <v>20</v>
      </c>
      <c r="F160" s="234" t="s">
        <v>184</v>
      </c>
      <c r="G160" s="232"/>
      <c r="H160" s="235">
        <v>323.3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140</v>
      </c>
      <c r="AU160" s="241" t="s">
        <v>78</v>
      </c>
      <c r="AV160" s="13" t="s">
        <v>138</v>
      </c>
      <c r="AW160" s="13" t="s">
        <v>32</v>
      </c>
      <c r="AX160" s="13" t="s">
        <v>76</v>
      </c>
      <c r="AY160" s="241" t="s">
        <v>132</v>
      </c>
    </row>
    <row r="161" spans="2:65" s="1" customFormat="1" ht="22.5" customHeight="1">
      <c r="B161" s="41"/>
      <c r="C161" s="256" t="s">
        <v>295</v>
      </c>
      <c r="D161" s="256" t="s">
        <v>296</v>
      </c>
      <c r="E161" s="257" t="s">
        <v>308</v>
      </c>
      <c r="F161" s="258" t="s">
        <v>309</v>
      </c>
      <c r="G161" s="259" t="s">
        <v>284</v>
      </c>
      <c r="H161" s="260">
        <v>646.58000000000004</v>
      </c>
      <c r="I161" s="261"/>
      <c r="J161" s="260">
        <f>ROUND(I161*H161,2)</f>
        <v>0</v>
      </c>
      <c r="K161" s="258" t="s">
        <v>20</v>
      </c>
      <c r="L161" s="262"/>
      <c r="M161" s="263" t="s">
        <v>20</v>
      </c>
      <c r="N161" s="264" t="s">
        <v>39</v>
      </c>
      <c r="O161" s="42"/>
      <c r="P161" s="201">
        <f>O161*H161</f>
        <v>0</v>
      </c>
      <c r="Q161" s="201">
        <v>1</v>
      </c>
      <c r="R161" s="201">
        <f>Q161*H161</f>
        <v>646.58000000000004</v>
      </c>
      <c r="S161" s="201">
        <v>0</v>
      </c>
      <c r="T161" s="202">
        <f>S161*H161</f>
        <v>0</v>
      </c>
      <c r="AR161" s="24" t="s">
        <v>172</v>
      </c>
      <c r="AT161" s="24" t="s">
        <v>296</v>
      </c>
      <c r="AU161" s="24" t="s">
        <v>78</v>
      </c>
      <c r="AY161" s="24" t="s">
        <v>132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76</v>
      </c>
      <c r="BK161" s="203">
        <f>ROUND(I161*H161,2)</f>
        <v>0</v>
      </c>
      <c r="BL161" s="24" t="s">
        <v>138</v>
      </c>
      <c r="BM161" s="24" t="s">
        <v>807</v>
      </c>
    </row>
    <row r="162" spans="2:65" s="12" customFormat="1" ht="13.5">
      <c r="B162" s="216"/>
      <c r="C162" s="217"/>
      <c r="D162" s="206" t="s">
        <v>140</v>
      </c>
      <c r="E162" s="228" t="s">
        <v>20</v>
      </c>
      <c r="F162" s="229" t="s">
        <v>808</v>
      </c>
      <c r="G162" s="217"/>
      <c r="H162" s="230">
        <v>646.58000000000004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140</v>
      </c>
      <c r="AU162" s="227" t="s">
        <v>78</v>
      </c>
      <c r="AV162" s="12" t="s">
        <v>78</v>
      </c>
      <c r="AW162" s="12" t="s">
        <v>32</v>
      </c>
      <c r="AX162" s="12" t="s">
        <v>76</v>
      </c>
      <c r="AY162" s="227" t="s">
        <v>132</v>
      </c>
    </row>
    <row r="163" spans="2:65" s="10" customFormat="1" ht="29.85" customHeight="1">
      <c r="B163" s="176"/>
      <c r="C163" s="177"/>
      <c r="D163" s="190" t="s">
        <v>67</v>
      </c>
      <c r="E163" s="191" t="s">
        <v>148</v>
      </c>
      <c r="F163" s="191" t="s">
        <v>327</v>
      </c>
      <c r="G163" s="177"/>
      <c r="H163" s="177"/>
      <c r="I163" s="180"/>
      <c r="J163" s="192">
        <f>BK163</f>
        <v>0</v>
      </c>
      <c r="K163" s="177"/>
      <c r="L163" s="182"/>
      <c r="M163" s="183"/>
      <c r="N163" s="184"/>
      <c r="O163" s="184"/>
      <c r="P163" s="185">
        <f>SUM(P164:P165)</f>
        <v>0</v>
      </c>
      <c r="Q163" s="184"/>
      <c r="R163" s="185">
        <f>SUM(R164:R165)</f>
        <v>0</v>
      </c>
      <c r="S163" s="184"/>
      <c r="T163" s="186">
        <f>SUM(T164:T165)</f>
        <v>0</v>
      </c>
      <c r="AR163" s="187" t="s">
        <v>76</v>
      </c>
      <c r="AT163" s="188" t="s">
        <v>67</v>
      </c>
      <c r="AU163" s="188" t="s">
        <v>76</v>
      </c>
      <c r="AY163" s="187" t="s">
        <v>132</v>
      </c>
      <c r="BK163" s="189">
        <f>SUM(BK164:BK165)</f>
        <v>0</v>
      </c>
    </row>
    <row r="164" spans="2:65" s="1" customFormat="1" ht="22.5" customHeight="1">
      <c r="B164" s="41"/>
      <c r="C164" s="193" t="s">
        <v>301</v>
      </c>
      <c r="D164" s="193" t="s">
        <v>134</v>
      </c>
      <c r="E164" s="194" t="s">
        <v>329</v>
      </c>
      <c r="F164" s="195" t="s">
        <v>330</v>
      </c>
      <c r="G164" s="196" t="s">
        <v>137</v>
      </c>
      <c r="H164" s="197">
        <v>490</v>
      </c>
      <c r="I164" s="198"/>
      <c r="J164" s="197">
        <f>ROUND(I164*H164,2)</f>
        <v>0</v>
      </c>
      <c r="K164" s="195" t="s">
        <v>188</v>
      </c>
      <c r="L164" s="61"/>
      <c r="M164" s="199" t="s">
        <v>20</v>
      </c>
      <c r="N164" s="200" t="s">
        <v>39</v>
      </c>
      <c r="O164" s="4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4" t="s">
        <v>138</v>
      </c>
      <c r="AT164" s="24" t="s">
        <v>134</v>
      </c>
      <c r="AU164" s="24" t="s">
        <v>78</v>
      </c>
      <c r="AY164" s="24" t="s">
        <v>132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4" t="s">
        <v>76</v>
      </c>
      <c r="BK164" s="203">
        <f>ROUND(I164*H164,2)</f>
        <v>0</v>
      </c>
      <c r="BL164" s="24" t="s">
        <v>138</v>
      </c>
      <c r="BM164" s="24" t="s">
        <v>809</v>
      </c>
    </row>
    <row r="165" spans="2:65" s="12" customFormat="1" ht="13.5">
      <c r="B165" s="216"/>
      <c r="C165" s="217"/>
      <c r="D165" s="206" t="s">
        <v>140</v>
      </c>
      <c r="E165" s="228" t="s">
        <v>20</v>
      </c>
      <c r="F165" s="229" t="s">
        <v>810</v>
      </c>
      <c r="G165" s="217"/>
      <c r="H165" s="230">
        <v>490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140</v>
      </c>
      <c r="AU165" s="227" t="s">
        <v>78</v>
      </c>
      <c r="AV165" s="12" t="s">
        <v>78</v>
      </c>
      <c r="AW165" s="12" t="s">
        <v>32</v>
      </c>
      <c r="AX165" s="12" t="s">
        <v>76</v>
      </c>
      <c r="AY165" s="227" t="s">
        <v>132</v>
      </c>
    </row>
    <row r="166" spans="2:65" s="10" customFormat="1" ht="29.85" customHeight="1">
      <c r="B166" s="176"/>
      <c r="C166" s="177"/>
      <c r="D166" s="190" t="s">
        <v>67</v>
      </c>
      <c r="E166" s="191" t="s">
        <v>138</v>
      </c>
      <c r="F166" s="191" t="s">
        <v>333</v>
      </c>
      <c r="G166" s="177"/>
      <c r="H166" s="177"/>
      <c r="I166" s="180"/>
      <c r="J166" s="192">
        <f>BK166</f>
        <v>0</v>
      </c>
      <c r="K166" s="177"/>
      <c r="L166" s="182"/>
      <c r="M166" s="183"/>
      <c r="N166" s="184"/>
      <c r="O166" s="184"/>
      <c r="P166" s="185">
        <f>SUM(P167:P175)</f>
        <v>0</v>
      </c>
      <c r="Q166" s="184"/>
      <c r="R166" s="185">
        <f>SUM(R167:R175)</f>
        <v>7.5023200000000001</v>
      </c>
      <c r="S166" s="184"/>
      <c r="T166" s="186">
        <f>SUM(T167:T175)</f>
        <v>0</v>
      </c>
      <c r="AR166" s="187" t="s">
        <v>76</v>
      </c>
      <c r="AT166" s="188" t="s">
        <v>67</v>
      </c>
      <c r="AU166" s="188" t="s">
        <v>76</v>
      </c>
      <c r="AY166" s="187" t="s">
        <v>132</v>
      </c>
      <c r="BK166" s="189">
        <f>SUM(BK167:BK175)</f>
        <v>0</v>
      </c>
    </row>
    <row r="167" spans="2:65" s="1" customFormat="1" ht="22.5" customHeight="1">
      <c r="B167" s="41"/>
      <c r="C167" s="193" t="s">
        <v>307</v>
      </c>
      <c r="D167" s="193" t="s">
        <v>134</v>
      </c>
      <c r="E167" s="194" t="s">
        <v>335</v>
      </c>
      <c r="F167" s="195" t="s">
        <v>336</v>
      </c>
      <c r="G167" s="196" t="s">
        <v>214</v>
      </c>
      <c r="H167" s="197">
        <v>106.55</v>
      </c>
      <c r="I167" s="198"/>
      <c r="J167" s="197">
        <f>ROUND(I167*H167,2)</f>
        <v>0</v>
      </c>
      <c r="K167" s="195" t="s">
        <v>20</v>
      </c>
      <c r="L167" s="61"/>
      <c r="M167" s="199" t="s">
        <v>20</v>
      </c>
      <c r="N167" s="200" t="s">
        <v>39</v>
      </c>
      <c r="O167" s="4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4" t="s">
        <v>138</v>
      </c>
      <c r="AT167" s="24" t="s">
        <v>134</v>
      </c>
      <c r="AU167" s="24" t="s">
        <v>78</v>
      </c>
      <c r="AY167" s="24" t="s">
        <v>132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4" t="s">
        <v>76</v>
      </c>
      <c r="BK167" s="203">
        <f>ROUND(I167*H167,2)</f>
        <v>0</v>
      </c>
      <c r="BL167" s="24" t="s">
        <v>138</v>
      </c>
      <c r="BM167" s="24" t="s">
        <v>811</v>
      </c>
    </row>
    <row r="168" spans="2:65" s="12" customFormat="1" ht="13.5">
      <c r="B168" s="216"/>
      <c r="C168" s="217"/>
      <c r="D168" s="206" t="s">
        <v>140</v>
      </c>
      <c r="E168" s="228" t="s">
        <v>20</v>
      </c>
      <c r="F168" s="229" t="s">
        <v>812</v>
      </c>
      <c r="G168" s="217"/>
      <c r="H168" s="230">
        <v>101.6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140</v>
      </c>
      <c r="AU168" s="227" t="s">
        <v>78</v>
      </c>
      <c r="AV168" s="12" t="s">
        <v>78</v>
      </c>
      <c r="AW168" s="12" t="s">
        <v>32</v>
      </c>
      <c r="AX168" s="12" t="s">
        <v>68</v>
      </c>
      <c r="AY168" s="227" t="s">
        <v>132</v>
      </c>
    </row>
    <row r="169" spans="2:65" s="12" customFormat="1" ht="13.5">
      <c r="B169" s="216"/>
      <c r="C169" s="217"/>
      <c r="D169" s="206" t="s">
        <v>140</v>
      </c>
      <c r="E169" s="228" t="s">
        <v>20</v>
      </c>
      <c r="F169" s="229" t="s">
        <v>813</v>
      </c>
      <c r="G169" s="217"/>
      <c r="H169" s="230">
        <v>4.95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140</v>
      </c>
      <c r="AU169" s="227" t="s">
        <v>78</v>
      </c>
      <c r="AV169" s="12" t="s">
        <v>78</v>
      </c>
      <c r="AW169" s="12" t="s">
        <v>32</v>
      </c>
      <c r="AX169" s="12" t="s">
        <v>68</v>
      </c>
      <c r="AY169" s="227" t="s">
        <v>132</v>
      </c>
    </row>
    <row r="170" spans="2:65" s="13" customFormat="1" ht="13.5">
      <c r="B170" s="231"/>
      <c r="C170" s="232"/>
      <c r="D170" s="218" t="s">
        <v>140</v>
      </c>
      <c r="E170" s="233" t="s">
        <v>20</v>
      </c>
      <c r="F170" s="234" t="s">
        <v>184</v>
      </c>
      <c r="G170" s="232"/>
      <c r="H170" s="235">
        <v>106.55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140</v>
      </c>
      <c r="AU170" s="241" t="s">
        <v>78</v>
      </c>
      <c r="AV170" s="13" t="s">
        <v>138</v>
      </c>
      <c r="AW170" s="13" t="s">
        <v>32</v>
      </c>
      <c r="AX170" s="13" t="s">
        <v>76</v>
      </c>
      <c r="AY170" s="241" t="s">
        <v>132</v>
      </c>
    </row>
    <row r="171" spans="2:65" s="1" customFormat="1" ht="22.5" customHeight="1">
      <c r="B171" s="41"/>
      <c r="C171" s="193" t="s">
        <v>312</v>
      </c>
      <c r="D171" s="193" t="s">
        <v>134</v>
      </c>
      <c r="E171" s="194" t="s">
        <v>341</v>
      </c>
      <c r="F171" s="195" t="s">
        <v>342</v>
      </c>
      <c r="G171" s="196" t="s">
        <v>214</v>
      </c>
      <c r="H171" s="197">
        <v>179.48</v>
      </c>
      <c r="I171" s="198"/>
      <c r="J171" s="197">
        <f>ROUND(I171*H171,2)</f>
        <v>0</v>
      </c>
      <c r="K171" s="195" t="s">
        <v>20</v>
      </c>
      <c r="L171" s="61"/>
      <c r="M171" s="199" t="s">
        <v>20</v>
      </c>
      <c r="N171" s="200" t="s">
        <v>39</v>
      </c>
      <c r="O171" s="4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4" t="s">
        <v>138</v>
      </c>
      <c r="AT171" s="24" t="s">
        <v>134</v>
      </c>
      <c r="AU171" s="24" t="s">
        <v>78</v>
      </c>
      <c r="AY171" s="24" t="s">
        <v>132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76</v>
      </c>
      <c r="BK171" s="203">
        <f>ROUND(I171*H171,2)</f>
        <v>0</v>
      </c>
      <c r="BL171" s="24" t="s">
        <v>138</v>
      </c>
      <c r="BM171" s="24" t="s">
        <v>814</v>
      </c>
    </row>
    <row r="172" spans="2:65" s="11" customFormat="1" ht="13.5">
      <c r="B172" s="204"/>
      <c r="C172" s="205"/>
      <c r="D172" s="206" t="s">
        <v>140</v>
      </c>
      <c r="E172" s="207" t="s">
        <v>20</v>
      </c>
      <c r="F172" s="208" t="s">
        <v>344</v>
      </c>
      <c r="G172" s="205"/>
      <c r="H172" s="209" t="s">
        <v>20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140</v>
      </c>
      <c r="AU172" s="215" t="s">
        <v>78</v>
      </c>
      <c r="AV172" s="11" t="s">
        <v>76</v>
      </c>
      <c r="AW172" s="11" t="s">
        <v>32</v>
      </c>
      <c r="AX172" s="11" t="s">
        <v>68</v>
      </c>
      <c r="AY172" s="215" t="s">
        <v>132</v>
      </c>
    </row>
    <row r="173" spans="2:65" s="12" customFormat="1" ht="13.5">
      <c r="B173" s="216"/>
      <c r="C173" s="217"/>
      <c r="D173" s="218" t="s">
        <v>140</v>
      </c>
      <c r="E173" s="219" t="s">
        <v>20</v>
      </c>
      <c r="F173" s="220" t="s">
        <v>815</v>
      </c>
      <c r="G173" s="217"/>
      <c r="H173" s="221">
        <v>179.48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140</v>
      </c>
      <c r="AU173" s="227" t="s">
        <v>78</v>
      </c>
      <c r="AV173" s="12" t="s">
        <v>78</v>
      </c>
      <c r="AW173" s="12" t="s">
        <v>32</v>
      </c>
      <c r="AX173" s="12" t="s">
        <v>76</v>
      </c>
      <c r="AY173" s="227" t="s">
        <v>132</v>
      </c>
    </row>
    <row r="174" spans="2:65" s="1" customFormat="1" ht="22.5" customHeight="1">
      <c r="B174" s="41"/>
      <c r="C174" s="193" t="s">
        <v>317</v>
      </c>
      <c r="D174" s="193" t="s">
        <v>134</v>
      </c>
      <c r="E174" s="194" t="s">
        <v>816</v>
      </c>
      <c r="F174" s="195" t="s">
        <v>817</v>
      </c>
      <c r="G174" s="196" t="s">
        <v>158</v>
      </c>
      <c r="H174" s="197">
        <v>8</v>
      </c>
      <c r="I174" s="198"/>
      <c r="J174" s="197">
        <f>ROUND(I174*H174,2)</f>
        <v>0</v>
      </c>
      <c r="K174" s="195" t="s">
        <v>159</v>
      </c>
      <c r="L174" s="61"/>
      <c r="M174" s="199" t="s">
        <v>20</v>
      </c>
      <c r="N174" s="200" t="s">
        <v>39</v>
      </c>
      <c r="O174" s="42"/>
      <c r="P174" s="201">
        <f>O174*H174</f>
        <v>0</v>
      </c>
      <c r="Q174" s="201">
        <v>0.93779000000000001</v>
      </c>
      <c r="R174" s="201">
        <f>Q174*H174</f>
        <v>7.5023200000000001</v>
      </c>
      <c r="S174" s="201">
        <v>0</v>
      </c>
      <c r="T174" s="202">
        <f>S174*H174</f>
        <v>0</v>
      </c>
      <c r="AR174" s="24" t="s">
        <v>138</v>
      </c>
      <c r="AT174" s="24" t="s">
        <v>134</v>
      </c>
      <c r="AU174" s="24" t="s">
        <v>78</v>
      </c>
      <c r="AY174" s="24" t="s">
        <v>132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4" t="s">
        <v>76</v>
      </c>
      <c r="BK174" s="203">
        <f>ROUND(I174*H174,2)</f>
        <v>0</v>
      </c>
      <c r="BL174" s="24" t="s">
        <v>138</v>
      </c>
      <c r="BM174" s="24" t="s">
        <v>818</v>
      </c>
    </row>
    <row r="175" spans="2:65" s="12" customFormat="1" ht="13.5">
      <c r="B175" s="216"/>
      <c r="C175" s="217"/>
      <c r="D175" s="206" t="s">
        <v>140</v>
      </c>
      <c r="E175" s="228" t="s">
        <v>20</v>
      </c>
      <c r="F175" s="229" t="s">
        <v>819</v>
      </c>
      <c r="G175" s="217"/>
      <c r="H175" s="230">
        <v>8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140</v>
      </c>
      <c r="AU175" s="227" t="s">
        <v>78</v>
      </c>
      <c r="AV175" s="12" t="s">
        <v>78</v>
      </c>
      <c r="AW175" s="12" t="s">
        <v>32</v>
      </c>
      <c r="AX175" s="12" t="s">
        <v>76</v>
      </c>
      <c r="AY175" s="227" t="s">
        <v>132</v>
      </c>
    </row>
    <row r="176" spans="2:65" s="10" customFormat="1" ht="29.85" customHeight="1">
      <c r="B176" s="176"/>
      <c r="C176" s="177"/>
      <c r="D176" s="190" t="s">
        <v>67</v>
      </c>
      <c r="E176" s="191" t="s">
        <v>155</v>
      </c>
      <c r="F176" s="191" t="s">
        <v>346</v>
      </c>
      <c r="G176" s="177"/>
      <c r="H176" s="177"/>
      <c r="I176" s="180"/>
      <c r="J176" s="192">
        <f>BK176</f>
        <v>0</v>
      </c>
      <c r="K176" s="177"/>
      <c r="L176" s="182"/>
      <c r="M176" s="183"/>
      <c r="N176" s="184"/>
      <c r="O176" s="184"/>
      <c r="P176" s="185">
        <f>SUM(P177:P178)</f>
        <v>0</v>
      </c>
      <c r="Q176" s="184"/>
      <c r="R176" s="185">
        <f>SUM(R177:R178)</f>
        <v>0</v>
      </c>
      <c r="S176" s="184"/>
      <c r="T176" s="186">
        <f>SUM(T177:T178)</f>
        <v>0</v>
      </c>
      <c r="AR176" s="187" t="s">
        <v>76</v>
      </c>
      <c r="AT176" s="188" t="s">
        <v>67</v>
      </c>
      <c r="AU176" s="188" t="s">
        <v>76</v>
      </c>
      <c r="AY176" s="187" t="s">
        <v>132</v>
      </c>
      <c r="BK176" s="189">
        <f>SUM(BK177:BK178)</f>
        <v>0</v>
      </c>
    </row>
    <row r="177" spans="2:65" s="1" customFormat="1" ht="22.5" customHeight="1">
      <c r="B177" s="41"/>
      <c r="C177" s="193" t="s">
        <v>321</v>
      </c>
      <c r="D177" s="193" t="s">
        <v>134</v>
      </c>
      <c r="E177" s="194" t="s">
        <v>348</v>
      </c>
      <c r="F177" s="195" t="s">
        <v>349</v>
      </c>
      <c r="G177" s="196" t="s">
        <v>158</v>
      </c>
      <c r="H177" s="197">
        <v>1470</v>
      </c>
      <c r="I177" s="198"/>
      <c r="J177" s="197">
        <f>ROUND(I177*H177,2)</f>
        <v>0</v>
      </c>
      <c r="K177" s="195" t="s">
        <v>159</v>
      </c>
      <c r="L177" s="61"/>
      <c r="M177" s="199" t="s">
        <v>20</v>
      </c>
      <c r="N177" s="200" t="s">
        <v>39</v>
      </c>
      <c r="O177" s="4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24" t="s">
        <v>138</v>
      </c>
      <c r="AT177" s="24" t="s">
        <v>134</v>
      </c>
      <c r="AU177" s="24" t="s">
        <v>78</v>
      </c>
      <c r="AY177" s="24" t="s">
        <v>132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4" t="s">
        <v>76</v>
      </c>
      <c r="BK177" s="203">
        <f>ROUND(I177*H177,2)</f>
        <v>0</v>
      </c>
      <c r="BL177" s="24" t="s">
        <v>138</v>
      </c>
      <c r="BM177" s="24" t="s">
        <v>820</v>
      </c>
    </row>
    <row r="178" spans="2:65" s="12" customFormat="1" ht="13.5">
      <c r="B178" s="216"/>
      <c r="C178" s="217"/>
      <c r="D178" s="206" t="s">
        <v>140</v>
      </c>
      <c r="E178" s="228" t="s">
        <v>20</v>
      </c>
      <c r="F178" s="229" t="s">
        <v>821</v>
      </c>
      <c r="G178" s="217"/>
      <c r="H178" s="230">
        <v>1470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78</v>
      </c>
      <c r="AV178" s="12" t="s">
        <v>78</v>
      </c>
      <c r="AW178" s="12" t="s">
        <v>32</v>
      </c>
      <c r="AX178" s="12" t="s">
        <v>76</v>
      </c>
      <c r="AY178" s="227" t="s">
        <v>132</v>
      </c>
    </row>
    <row r="179" spans="2:65" s="10" customFormat="1" ht="29.85" customHeight="1">
      <c r="B179" s="176"/>
      <c r="C179" s="177"/>
      <c r="D179" s="190" t="s">
        <v>67</v>
      </c>
      <c r="E179" s="191" t="s">
        <v>172</v>
      </c>
      <c r="F179" s="191" t="s">
        <v>352</v>
      </c>
      <c r="G179" s="177"/>
      <c r="H179" s="177"/>
      <c r="I179" s="180"/>
      <c r="J179" s="192">
        <f>BK179</f>
        <v>0</v>
      </c>
      <c r="K179" s="177"/>
      <c r="L179" s="182"/>
      <c r="M179" s="183"/>
      <c r="N179" s="184"/>
      <c r="O179" s="184"/>
      <c r="P179" s="185">
        <f>SUM(P180:P240)</f>
        <v>0</v>
      </c>
      <c r="Q179" s="184"/>
      <c r="R179" s="185">
        <f>SUM(R180:R240)</f>
        <v>98.141864999999996</v>
      </c>
      <c r="S179" s="184"/>
      <c r="T179" s="186">
        <f>SUM(T180:T240)</f>
        <v>0</v>
      </c>
      <c r="AR179" s="187" t="s">
        <v>76</v>
      </c>
      <c r="AT179" s="188" t="s">
        <v>67</v>
      </c>
      <c r="AU179" s="188" t="s">
        <v>76</v>
      </c>
      <c r="AY179" s="187" t="s">
        <v>132</v>
      </c>
      <c r="BK179" s="189">
        <f>SUM(BK180:BK240)</f>
        <v>0</v>
      </c>
    </row>
    <row r="180" spans="2:65" s="1" customFormat="1" ht="31.5" customHeight="1">
      <c r="B180" s="41"/>
      <c r="C180" s="193" t="s">
        <v>328</v>
      </c>
      <c r="D180" s="193" t="s">
        <v>134</v>
      </c>
      <c r="E180" s="194" t="s">
        <v>354</v>
      </c>
      <c r="F180" s="195" t="s">
        <v>355</v>
      </c>
      <c r="G180" s="196" t="s">
        <v>137</v>
      </c>
      <c r="H180" s="197">
        <v>288.5</v>
      </c>
      <c r="I180" s="198"/>
      <c r="J180" s="197">
        <f>ROUND(I180*H180,2)</f>
        <v>0</v>
      </c>
      <c r="K180" s="195" t="s">
        <v>20</v>
      </c>
      <c r="L180" s="61"/>
      <c r="M180" s="199" t="s">
        <v>20</v>
      </c>
      <c r="N180" s="200" t="s">
        <v>39</v>
      </c>
      <c r="O180" s="42"/>
      <c r="P180" s="201">
        <f>O180*H180</f>
        <v>0</v>
      </c>
      <c r="Q180" s="201">
        <v>8.0000000000000007E-5</v>
      </c>
      <c r="R180" s="201">
        <f>Q180*H180</f>
        <v>2.3080000000000003E-2</v>
      </c>
      <c r="S180" s="201">
        <v>0</v>
      </c>
      <c r="T180" s="202">
        <f>S180*H180</f>
        <v>0</v>
      </c>
      <c r="AR180" s="24" t="s">
        <v>138</v>
      </c>
      <c r="AT180" s="24" t="s">
        <v>134</v>
      </c>
      <c r="AU180" s="24" t="s">
        <v>78</v>
      </c>
      <c r="AY180" s="24" t="s">
        <v>132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76</v>
      </c>
      <c r="BK180" s="203">
        <f>ROUND(I180*H180,2)</f>
        <v>0</v>
      </c>
      <c r="BL180" s="24" t="s">
        <v>138</v>
      </c>
      <c r="BM180" s="24" t="s">
        <v>822</v>
      </c>
    </row>
    <row r="181" spans="2:65" s="11" customFormat="1" ht="13.5">
      <c r="B181" s="204"/>
      <c r="C181" s="205"/>
      <c r="D181" s="206" t="s">
        <v>140</v>
      </c>
      <c r="E181" s="207" t="s">
        <v>20</v>
      </c>
      <c r="F181" s="208" t="s">
        <v>823</v>
      </c>
      <c r="G181" s="205"/>
      <c r="H181" s="209" t="s">
        <v>20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140</v>
      </c>
      <c r="AU181" s="215" t="s">
        <v>78</v>
      </c>
      <c r="AV181" s="11" t="s">
        <v>76</v>
      </c>
      <c r="AW181" s="11" t="s">
        <v>32</v>
      </c>
      <c r="AX181" s="11" t="s">
        <v>68</v>
      </c>
      <c r="AY181" s="215" t="s">
        <v>132</v>
      </c>
    </row>
    <row r="182" spans="2:65" s="12" customFormat="1" ht="13.5">
      <c r="B182" s="216"/>
      <c r="C182" s="217"/>
      <c r="D182" s="218" t="s">
        <v>140</v>
      </c>
      <c r="E182" s="219" t="s">
        <v>20</v>
      </c>
      <c r="F182" s="220" t="s">
        <v>824</v>
      </c>
      <c r="G182" s="217"/>
      <c r="H182" s="221">
        <v>288.5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78</v>
      </c>
      <c r="AV182" s="12" t="s">
        <v>78</v>
      </c>
      <c r="AW182" s="12" t="s">
        <v>32</v>
      </c>
      <c r="AX182" s="12" t="s">
        <v>76</v>
      </c>
      <c r="AY182" s="227" t="s">
        <v>132</v>
      </c>
    </row>
    <row r="183" spans="2:65" s="1" customFormat="1" ht="22.5" customHeight="1">
      <c r="B183" s="41"/>
      <c r="C183" s="256" t="s">
        <v>334</v>
      </c>
      <c r="D183" s="256" t="s">
        <v>296</v>
      </c>
      <c r="E183" s="257" t="s">
        <v>359</v>
      </c>
      <c r="F183" s="258" t="s">
        <v>360</v>
      </c>
      <c r="G183" s="259" t="s">
        <v>137</v>
      </c>
      <c r="H183" s="260">
        <v>288.5</v>
      </c>
      <c r="I183" s="261"/>
      <c r="J183" s="260">
        <f>ROUND(I183*H183,2)</f>
        <v>0</v>
      </c>
      <c r="K183" s="258" t="s">
        <v>20</v>
      </c>
      <c r="L183" s="262"/>
      <c r="M183" s="263" t="s">
        <v>20</v>
      </c>
      <c r="N183" s="264" t="s">
        <v>39</v>
      </c>
      <c r="O183" s="42"/>
      <c r="P183" s="201">
        <f>O183*H183</f>
        <v>0</v>
      </c>
      <c r="Q183" s="201">
        <v>7.1999999999999995E-2</v>
      </c>
      <c r="R183" s="201">
        <f>Q183*H183</f>
        <v>20.771999999999998</v>
      </c>
      <c r="S183" s="201">
        <v>0</v>
      </c>
      <c r="T183" s="202">
        <f>S183*H183</f>
        <v>0</v>
      </c>
      <c r="AR183" s="24" t="s">
        <v>172</v>
      </c>
      <c r="AT183" s="24" t="s">
        <v>296</v>
      </c>
      <c r="AU183" s="24" t="s">
        <v>78</v>
      </c>
      <c r="AY183" s="24" t="s">
        <v>132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76</v>
      </c>
      <c r="BK183" s="203">
        <f>ROUND(I183*H183,2)</f>
        <v>0</v>
      </c>
      <c r="BL183" s="24" t="s">
        <v>138</v>
      </c>
      <c r="BM183" s="24" t="s">
        <v>825</v>
      </c>
    </row>
    <row r="184" spans="2:65" s="12" customFormat="1" ht="13.5">
      <c r="B184" s="216"/>
      <c r="C184" s="217"/>
      <c r="D184" s="218" t="s">
        <v>140</v>
      </c>
      <c r="E184" s="219" t="s">
        <v>20</v>
      </c>
      <c r="F184" s="220" t="s">
        <v>824</v>
      </c>
      <c r="G184" s="217"/>
      <c r="H184" s="221">
        <v>288.5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140</v>
      </c>
      <c r="AU184" s="227" t="s">
        <v>78</v>
      </c>
      <c r="AV184" s="12" t="s">
        <v>78</v>
      </c>
      <c r="AW184" s="12" t="s">
        <v>32</v>
      </c>
      <c r="AX184" s="12" t="s">
        <v>76</v>
      </c>
      <c r="AY184" s="227" t="s">
        <v>132</v>
      </c>
    </row>
    <row r="185" spans="2:65" s="1" customFormat="1" ht="31.5" customHeight="1">
      <c r="B185" s="41"/>
      <c r="C185" s="193" t="s">
        <v>340</v>
      </c>
      <c r="D185" s="193" t="s">
        <v>134</v>
      </c>
      <c r="E185" s="194" t="s">
        <v>363</v>
      </c>
      <c r="F185" s="195" t="s">
        <v>364</v>
      </c>
      <c r="G185" s="196" t="s">
        <v>137</v>
      </c>
      <c r="H185" s="197">
        <v>201.5</v>
      </c>
      <c r="I185" s="198"/>
      <c r="J185" s="197">
        <f>ROUND(I185*H185,2)</f>
        <v>0</v>
      </c>
      <c r="K185" s="195" t="s">
        <v>20</v>
      </c>
      <c r="L185" s="61"/>
      <c r="M185" s="199" t="s">
        <v>20</v>
      </c>
      <c r="N185" s="200" t="s">
        <v>39</v>
      </c>
      <c r="O185" s="42"/>
      <c r="P185" s="201">
        <f>O185*H185</f>
        <v>0</v>
      </c>
      <c r="Q185" s="201">
        <v>1.1E-4</v>
      </c>
      <c r="R185" s="201">
        <f>Q185*H185</f>
        <v>2.2165000000000001E-2</v>
      </c>
      <c r="S185" s="201">
        <v>0</v>
      </c>
      <c r="T185" s="202">
        <f>S185*H185</f>
        <v>0</v>
      </c>
      <c r="AR185" s="24" t="s">
        <v>138</v>
      </c>
      <c r="AT185" s="24" t="s">
        <v>134</v>
      </c>
      <c r="AU185" s="24" t="s">
        <v>78</v>
      </c>
      <c r="AY185" s="24" t="s">
        <v>132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4" t="s">
        <v>76</v>
      </c>
      <c r="BK185" s="203">
        <f>ROUND(I185*H185,2)</f>
        <v>0</v>
      </c>
      <c r="BL185" s="24" t="s">
        <v>138</v>
      </c>
      <c r="BM185" s="24" t="s">
        <v>826</v>
      </c>
    </row>
    <row r="186" spans="2:65" s="11" customFormat="1" ht="13.5">
      <c r="B186" s="204"/>
      <c r="C186" s="205"/>
      <c r="D186" s="206" t="s">
        <v>140</v>
      </c>
      <c r="E186" s="207" t="s">
        <v>20</v>
      </c>
      <c r="F186" s="208" t="s">
        <v>366</v>
      </c>
      <c r="G186" s="205"/>
      <c r="H186" s="209" t="s">
        <v>20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140</v>
      </c>
      <c r="AU186" s="215" t="s">
        <v>78</v>
      </c>
      <c r="AV186" s="11" t="s">
        <v>76</v>
      </c>
      <c r="AW186" s="11" t="s">
        <v>32</v>
      </c>
      <c r="AX186" s="11" t="s">
        <v>68</v>
      </c>
      <c r="AY186" s="215" t="s">
        <v>132</v>
      </c>
    </row>
    <row r="187" spans="2:65" s="12" customFormat="1" ht="13.5">
      <c r="B187" s="216"/>
      <c r="C187" s="217"/>
      <c r="D187" s="218" t="s">
        <v>140</v>
      </c>
      <c r="E187" s="219" t="s">
        <v>20</v>
      </c>
      <c r="F187" s="220" t="s">
        <v>827</v>
      </c>
      <c r="G187" s="217"/>
      <c r="H187" s="221">
        <v>201.5</v>
      </c>
      <c r="I187" s="222"/>
      <c r="J187" s="217"/>
      <c r="K187" s="217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140</v>
      </c>
      <c r="AU187" s="227" t="s">
        <v>78</v>
      </c>
      <c r="AV187" s="12" t="s">
        <v>78</v>
      </c>
      <c r="AW187" s="12" t="s">
        <v>32</v>
      </c>
      <c r="AX187" s="12" t="s">
        <v>76</v>
      </c>
      <c r="AY187" s="227" t="s">
        <v>132</v>
      </c>
    </row>
    <row r="188" spans="2:65" s="1" customFormat="1" ht="22.5" customHeight="1">
      <c r="B188" s="41"/>
      <c r="C188" s="256" t="s">
        <v>669</v>
      </c>
      <c r="D188" s="256" t="s">
        <v>296</v>
      </c>
      <c r="E188" s="257" t="s">
        <v>369</v>
      </c>
      <c r="F188" s="258" t="s">
        <v>370</v>
      </c>
      <c r="G188" s="259" t="s">
        <v>137</v>
      </c>
      <c r="H188" s="260">
        <v>201.5</v>
      </c>
      <c r="I188" s="261"/>
      <c r="J188" s="260">
        <f>ROUND(I188*H188,2)</f>
        <v>0</v>
      </c>
      <c r="K188" s="258" t="s">
        <v>20</v>
      </c>
      <c r="L188" s="262"/>
      <c r="M188" s="263" t="s">
        <v>20</v>
      </c>
      <c r="N188" s="264" t="s">
        <v>39</v>
      </c>
      <c r="O188" s="42"/>
      <c r="P188" s="201">
        <f>O188*H188</f>
        <v>0</v>
      </c>
      <c r="Q188" s="201">
        <v>0.13600000000000001</v>
      </c>
      <c r="R188" s="201">
        <f>Q188*H188</f>
        <v>27.404000000000003</v>
      </c>
      <c r="S188" s="201">
        <v>0</v>
      </c>
      <c r="T188" s="202">
        <f>S188*H188</f>
        <v>0</v>
      </c>
      <c r="AR188" s="24" t="s">
        <v>172</v>
      </c>
      <c r="AT188" s="24" t="s">
        <v>296</v>
      </c>
      <c r="AU188" s="24" t="s">
        <v>78</v>
      </c>
      <c r="AY188" s="24" t="s">
        <v>132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4" t="s">
        <v>76</v>
      </c>
      <c r="BK188" s="203">
        <f>ROUND(I188*H188,2)</f>
        <v>0</v>
      </c>
      <c r="BL188" s="24" t="s">
        <v>138</v>
      </c>
      <c r="BM188" s="24" t="s">
        <v>828</v>
      </c>
    </row>
    <row r="189" spans="2:65" s="12" customFormat="1" ht="13.5">
      <c r="B189" s="216"/>
      <c r="C189" s="217"/>
      <c r="D189" s="218" t="s">
        <v>140</v>
      </c>
      <c r="E189" s="219" t="s">
        <v>20</v>
      </c>
      <c r="F189" s="220" t="s">
        <v>827</v>
      </c>
      <c r="G189" s="217"/>
      <c r="H189" s="221">
        <v>201.5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140</v>
      </c>
      <c r="AU189" s="227" t="s">
        <v>78</v>
      </c>
      <c r="AV189" s="12" t="s">
        <v>78</v>
      </c>
      <c r="AW189" s="12" t="s">
        <v>32</v>
      </c>
      <c r="AX189" s="12" t="s">
        <v>76</v>
      </c>
      <c r="AY189" s="227" t="s">
        <v>132</v>
      </c>
    </row>
    <row r="190" spans="2:65" s="1" customFormat="1" ht="31.5" customHeight="1">
      <c r="B190" s="41"/>
      <c r="C190" s="193" t="s">
        <v>358</v>
      </c>
      <c r="D190" s="193" t="s">
        <v>134</v>
      </c>
      <c r="E190" s="194" t="s">
        <v>415</v>
      </c>
      <c r="F190" s="195" t="s">
        <v>416</v>
      </c>
      <c r="G190" s="196" t="s">
        <v>145</v>
      </c>
      <c r="H190" s="197">
        <v>14</v>
      </c>
      <c r="I190" s="198"/>
      <c r="J190" s="197">
        <f>ROUND(I190*H190,2)</f>
        <v>0</v>
      </c>
      <c r="K190" s="195" t="s">
        <v>159</v>
      </c>
      <c r="L190" s="61"/>
      <c r="M190" s="199" t="s">
        <v>20</v>
      </c>
      <c r="N190" s="200" t="s">
        <v>39</v>
      </c>
      <c r="O190" s="42"/>
      <c r="P190" s="201">
        <f>O190*H190</f>
        <v>0</v>
      </c>
      <c r="Q190" s="201">
        <v>1.6000000000000001E-4</v>
      </c>
      <c r="R190" s="201">
        <f>Q190*H190</f>
        <v>2.2400000000000002E-3</v>
      </c>
      <c r="S190" s="201">
        <v>0</v>
      </c>
      <c r="T190" s="202">
        <f>S190*H190</f>
        <v>0</v>
      </c>
      <c r="AR190" s="24" t="s">
        <v>138</v>
      </c>
      <c r="AT190" s="24" t="s">
        <v>134</v>
      </c>
      <c r="AU190" s="24" t="s">
        <v>78</v>
      </c>
      <c r="AY190" s="24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76</v>
      </c>
      <c r="BK190" s="203">
        <f>ROUND(I190*H190,2)</f>
        <v>0</v>
      </c>
      <c r="BL190" s="24" t="s">
        <v>138</v>
      </c>
      <c r="BM190" s="24" t="s">
        <v>829</v>
      </c>
    </row>
    <row r="191" spans="2:65" s="12" customFormat="1" ht="13.5">
      <c r="B191" s="216"/>
      <c r="C191" s="217"/>
      <c r="D191" s="218" t="s">
        <v>140</v>
      </c>
      <c r="E191" s="219" t="s">
        <v>20</v>
      </c>
      <c r="F191" s="220" t="s">
        <v>207</v>
      </c>
      <c r="G191" s="217"/>
      <c r="H191" s="221">
        <v>14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78</v>
      </c>
      <c r="AV191" s="12" t="s">
        <v>78</v>
      </c>
      <c r="AW191" s="12" t="s">
        <v>32</v>
      </c>
      <c r="AX191" s="12" t="s">
        <v>76</v>
      </c>
      <c r="AY191" s="227" t="s">
        <v>132</v>
      </c>
    </row>
    <row r="192" spans="2:65" s="1" customFormat="1" ht="31.5" customHeight="1">
      <c r="B192" s="41"/>
      <c r="C192" s="256" t="s">
        <v>362</v>
      </c>
      <c r="D192" s="256" t="s">
        <v>296</v>
      </c>
      <c r="E192" s="257" t="s">
        <v>830</v>
      </c>
      <c r="F192" s="258" t="s">
        <v>831</v>
      </c>
      <c r="G192" s="259" t="s">
        <v>145</v>
      </c>
      <c r="H192" s="260">
        <v>14</v>
      </c>
      <c r="I192" s="261"/>
      <c r="J192" s="260">
        <f>ROUND(I192*H192,2)</f>
        <v>0</v>
      </c>
      <c r="K192" s="258" t="s">
        <v>20</v>
      </c>
      <c r="L192" s="262"/>
      <c r="M192" s="263" t="s">
        <v>20</v>
      </c>
      <c r="N192" s="264" t="s">
        <v>39</v>
      </c>
      <c r="O192" s="42"/>
      <c r="P192" s="201">
        <f>O192*H192</f>
        <v>0</v>
      </c>
      <c r="Q192" s="201">
        <v>7.2999999999999995E-2</v>
      </c>
      <c r="R192" s="201">
        <f>Q192*H192</f>
        <v>1.022</v>
      </c>
      <c r="S192" s="201">
        <v>0</v>
      </c>
      <c r="T192" s="202">
        <f>S192*H192</f>
        <v>0</v>
      </c>
      <c r="AR192" s="24" t="s">
        <v>172</v>
      </c>
      <c r="AT192" s="24" t="s">
        <v>296</v>
      </c>
      <c r="AU192" s="24" t="s">
        <v>78</v>
      </c>
      <c r="AY192" s="24" t="s">
        <v>132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76</v>
      </c>
      <c r="BK192" s="203">
        <f>ROUND(I192*H192,2)</f>
        <v>0</v>
      </c>
      <c r="BL192" s="24" t="s">
        <v>138</v>
      </c>
      <c r="BM192" s="24" t="s">
        <v>832</v>
      </c>
    </row>
    <row r="193" spans="2:65" s="12" customFormat="1" ht="13.5">
      <c r="B193" s="216"/>
      <c r="C193" s="217"/>
      <c r="D193" s="218" t="s">
        <v>140</v>
      </c>
      <c r="E193" s="219" t="s">
        <v>20</v>
      </c>
      <c r="F193" s="220" t="s">
        <v>207</v>
      </c>
      <c r="G193" s="217"/>
      <c r="H193" s="221">
        <v>14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140</v>
      </c>
      <c r="AU193" s="227" t="s">
        <v>78</v>
      </c>
      <c r="AV193" s="12" t="s">
        <v>78</v>
      </c>
      <c r="AW193" s="12" t="s">
        <v>32</v>
      </c>
      <c r="AX193" s="12" t="s">
        <v>76</v>
      </c>
      <c r="AY193" s="227" t="s">
        <v>132</v>
      </c>
    </row>
    <row r="194" spans="2:65" s="1" customFormat="1" ht="31.5" customHeight="1">
      <c r="B194" s="41"/>
      <c r="C194" s="193" t="s">
        <v>368</v>
      </c>
      <c r="D194" s="193" t="s">
        <v>134</v>
      </c>
      <c r="E194" s="194" t="s">
        <v>383</v>
      </c>
      <c r="F194" s="195" t="s">
        <v>384</v>
      </c>
      <c r="G194" s="196" t="s">
        <v>145</v>
      </c>
      <c r="H194" s="197">
        <v>12</v>
      </c>
      <c r="I194" s="198"/>
      <c r="J194" s="197">
        <f>ROUND(I194*H194,2)</f>
        <v>0</v>
      </c>
      <c r="K194" s="195" t="s">
        <v>20</v>
      </c>
      <c r="L194" s="61"/>
      <c r="M194" s="199" t="s">
        <v>20</v>
      </c>
      <c r="N194" s="200" t="s">
        <v>39</v>
      </c>
      <c r="O194" s="42"/>
      <c r="P194" s="201">
        <f>O194*H194</f>
        <v>0</v>
      </c>
      <c r="Q194" s="201">
        <v>9.0000000000000006E-5</v>
      </c>
      <c r="R194" s="201">
        <f>Q194*H194</f>
        <v>1.08E-3</v>
      </c>
      <c r="S194" s="201">
        <v>0</v>
      </c>
      <c r="T194" s="202">
        <f>S194*H194</f>
        <v>0</v>
      </c>
      <c r="AR194" s="24" t="s">
        <v>138</v>
      </c>
      <c r="AT194" s="24" t="s">
        <v>134</v>
      </c>
      <c r="AU194" s="24" t="s">
        <v>78</v>
      </c>
      <c r="AY194" s="24" t="s">
        <v>132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76</v>
      </c>
      <c r="BK194" s="203">
        <f>ROUND(I194*H194,2)</f>
        <v>0</v>
      </c>
      <c r="BL194" s="24" t="s">
        <v>138</v>
      </c>
      <c r="BM194" s="24" t="s">
        <v>833</v>
      </c>
    </row>
    <row r="195" spans="2:65" s="12" customFormat="1" ht="13.5">
      <c r="B195" s="216"/>
      <c r="C195" s="217"/>
      <c r="D195" s="218" t="s">
        <v>140</v>
      </c>
      <c r="E195" s="219" t="s">
        <v>20</v>
      </c>
      <c r="F195" s="220" t="s">
        <v>196</v>
      </c>
      <c r="G195" s="217"/>
      <c r="H195" s="221">
        <v>12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2" t="s">
        <v>78</v>
      </c>
      <c r="AW195" s="12" t="s">
        <v>32</v>
      </c>
      <c r="AX195" s="12" t="s">
        <v>76</v>
      </c>
      <c r="AY195" s="227" t="s">
        <v>132</v>
      </c>
    </row>
    <row r="196" spans="2:65" s="1" customFormat="1" ht="22.5" customHeight="1">
      <c r="B196" s="41"/>
      <c r="C196" s="256" t="s">
        <v>372</v>
      </c>
      <c r="D196" s="256" t="s">
        <v>296</v>
      </c>
      <c r="E196" s="257" t="s">
        <v>387</v>
      </c>
      <c r="F196" s="258" t="s">
        <v>388</v>
      </c>
      <c r="G196" s="259" t="s">
        <v>145</v>
      </c>
      <c r="H196" s="260">
        <v>12</v>
      </c>
      <c r="I196" s="261"/>
      <c r="J196" s="260">
        <f>ROUND(I196*H196,2)</f>
        <v>0</v>
      </c>
      <c r="K196" s="258" t="s">
        <v>20</v>
      </c>
      <c r="L196" s="262"/>
      <c r="M196" s="263" t="s">
        <v>20</v>
      </c>
      <c r="N196" s="264" t="s">
        <v>39</v>
      </c>
      <c r="O196" s="42"/>
      <c r="P196" s="201">
        <f>O196*H196</f>
        <v>0</v>
      </c>
      <c r="Q196" s="201">
        <v>1.0999999999999999E-2</v>
      </c>
      <c r="R196" s="201">
        <f>Q196*H196</f>
        <v>0.13200000000000001</v>
      </c>
      <c r="S196" s="201">
        <v>0</v>
      </c>
      <c r="T196" s="202">
        <f>S196*H196</f>
        <v>0</v>
      </c>
      <c r="AR196" s="24" t="s">
        <v>172</v>
      </c>
      <c r="AT196" s="24" t="s">
        <v>296</v>
      </c>
      <c r="AU196" s="24" t="s">
        <v>78</v>
      </c>
      <c r="AY196" s="24" t="s">
        <v>132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76</v>
      </c>
      <c r="BK196" s="203">
        <f>ROUND(I196*H196,2)</f>
        <v>0</v>
      </c>
      <c r="BL196" s="24" t="s">
        <v>138</v>
      </c>
      <c r="BM196" s="24" t="s">
        <v>834</v>
      </c>
    </row>
    <row r="197" spans="2:65" s="12" customFormat="1" ht="13.5">
      <c r="B197" s="216"/>
      <c r="C197" s="217"/>
      <c r="D197" s="218" t="s">
        <v>140</v>
      </c>
      <c r="E197" s="219" t="s">
        <v>20</v>
      </c>
      <c r="F197" s="220" t="s">
        <v>196</v>
      </c>
      <c r="G197" s="217"/>
      <c r="H197" s="221">
        <v>12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140</v>
      </c>
      <c r="AU197" s="227" t="s">
        <v>78</v>
      </c>
      <c r="AV197" s="12" t="s">
        <v>78</v>
      </c>
      <c r="AW197" s="12" t="s">
        <v>32</v>
      </c>
      <c r="AX197" s="12" t="s">
        <v>76</v>
      </c>
      <c r="AY197" s="227" t="s">
        <v>132</v>
      </c>
    </row>
    <row r="198" spans="2:65" s="1" customFormat="1" ht="31.5" customHeight="1">
      <c r="B198" s="41"/>
      <c r="C198" s="193" t="s">
        <v>378</v>
      </c>
      <c r="D198" s="193" t="s">
        <v>134</v>
      </c>
      <c r="E198" s="194" t="s">
        <v>391</v>
      </c>
      <c r="F198" s="195" t="s">
        <v>392</v>
      </c>
      <c r="G198" s="196" t="s">
        <v>145</v>
      </c>
      <c r="H198" s="197">
        <v>6</v>
      </c>
      <c r="I198" s="198"/>
      <c r="J198" s="197">
        <f>ROUND(I198*H198,2)</f>
        <v>0</v>
      </c>
      <c r="K198" s="195" t="s">
        <v>20</v>
      </c>
      <c r="L198" s="61"/>
      <c r="M198" s="199" t="s">
        <v>20</v>
      </c>
      <c r="N198" s="200" t="s">
        <v>39</v>
      </c>
      <c r="O198" s="42"/>
      <c r="P198" s="201">
        <f>O198*H198</f>
        <v>0</v>
      </c>
      <c r="Q198" s="201">
        <v>1.7000000000000001E-4</v>
      </c>
      <c r="R198" s="201">
        <f>Q198*H198</f>
        <v>1.0200000000000001E-3</v>
      </c>
      <c r="S198" s="201">
        <v>0</v>
      </c>
      <c r="T198" s="202">
        <f>S198*H198</f>
        <v>0</v>
      </c>
      <c r="AR198" s="24" t="s">
        <v>138</v>
      </c>
      <c r="AT198" s="24" t="s">
        <v>134</v>
      </c>
      <c r="AU198" s="24" t="s">
        <v>78</v>
      </c>
      <c r="AY198" s="24" t="s">
        <v>132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76</v>
      </c>
      <c r="BK198" s="203">
        <f>ROUND(I198*H198,2)</f>
        <v>0</v>
      </c>
      <c r="BL198" s="24" t="s">
        <v>138</v>
      </c>
      <c r="BM198" s="24" t="s">
        <v>835</v>
      </c>
    </row>
    <row r="199" spans="2:65" s="12" customFormat="1" ht="13.5">
      <c r="B199" s="216"/>
      <c r="C199" s="217"/>
      <c r="D199" s="218" t="s">
        <v>140</v>
      </c>
      <c r="E199" s="219" t="s">
        <v>20</v>
      </c>
      <c r="F199" s="220" t="s">
        <v>162</v>
      </c>
      <c r="G199" s="217"/>
      <c r="H199" s="221">
        <v>6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78</v>
      </c>
      <c r="AV199" s="12" t="s">
        <v>78</v>
      </c>
      <c r="AW199" s="12" t="s">
        <v>32</v>
      </c>
      <c r="AX199" s="12" t="s">
        <v>76</v>
      </c>
      <c r="AY199" s="227" t="s">
        <v>132</v>
      </c>
    </row>
    <row r="200" spans="2:65" s="1" customFormat="1" ht="31.5" customHeight="1">
      <c r="B200" s="41"/>
      <c r="C200" s="256" t="s">
        <v>682</v>
      </c>
      <c r="D200" s="256" t="s">
        <v>296</v>
      </c>
      <c r="E200" s="257" t="s">
        <v>395</v>
      </c>
      <c r="F200" s="258" t="s">
        <v>396</v>
      </c>
      <c r="G200" s="259" t="s">
        <v>145</v>
      </c>
      <c r="H200" s="260">
        <v>6</v>
      </c>
      <c r="I200" s="261"/>
      <c r="J200" s="260">
        <f>ROUND(I200*H200,2)</f>
        <v>0</v>
      </c>
      <c r="K200" s="258" t="s">
        <v>20</v>
      </c>
      <c r="L200" s="262"/>
      <c r="M200" s="263" t="s">
        <v>20</v>
      </c>
      <c r="N200" s="264" t="s">
        <v>39</v>
      </c>
      <c r="O200" s="42"/>
      <c r="P200" s="201">
        <f>O200*H200</f>
        <v>0</v>
      </c>
      <c r="Q200" s="201">
        <v>0.14499999999999999</v>
      </c>
      <c r="R200" s="201">
        <f>Q200*H200</f>
        <v>0.86999999999999988</v>
      </c>
      <c r="S200" s="201">
        <v>0</v>
      </c>
      <c r="T200" s="202">
        <f>S200*H200</f>
        <v>0</v>
      </c>
      <c r="AR200" s="24" t="s">
        <v>172</v>
      </c>
      <c r="AT200" s="24" t="s">
        <v>296</v>
      </c>
      <c r="AU200" s="24" t="s">
        <v>78</v>
      </c>
      <c r="AY200" s="24" t="s">
        <v>132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76</v>
      </c>
      <c r="BK200" s="203">
        <f>ROUND(I200*H200,2)</f>
        <v>0</v>
      </c>
      <c r="BL200" s="24" t="s">
        <v>138</v>
      </c>
      <c r="BM200" s="24" t="s">
        <v>836</v>
      </c>
    </row>
    <row r="201" spans="2:65" s="12" customFormat="1" ht="13.5">
      <c r="B201" s="216"/>
      <c r="C201" s="217"/>
      <c r="D201" s="218" t="s">
        <v>140</v>
      </c>
      <c r="E201" s="219" t="s">
        <v>20</v>
      </c>
      <c r="F201" s="220" t="s">
        <v>162</v>
      </c>
      <c r="G201" s="217"/>
      <c r="H201" s="221">
        <v>6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140</v>
      </c>
      <c r="AU201" s="227" t="s">
        <v>78</v>
      </c>
      <c r="AV201" s="12" t="s">
        <v>78</v>
      </c>
      <c r="AW201" s="12" t="s">
        <v>32</v>
      </c>
      <c r="AX201" s="12" t="s">
        <v>76</v>
      </c>
      <c r="AY201" s="227" t="s">
        <v>132</v>
      </c>
    </row>
    <row r="202" spans="2:65" s="1" customFormat="1" ht="31.5" customHeight="1">
      <c r="B202" s="41"/>
      <c r="C202" s="193" t="s">
        <v>684</v>
      </c>
      <c r="D202" s="193" t="s">
        <v>134</v>
      </c>
      <c r="E202" s="194" t="s">
        <v>399</v>
      </c>
      <c r="F202" s="195" t="s">
        <v>400</v>
      </c>
      <c r="G202" s="196" t="s">
        <v>145</v>
      </c>
      <c r="H202" s="197">
        <v>9</v>
      </c>
      <c r="I202" s="198"/>
      <c r="J202" s="197">
        <f>ROUND(I202*H202,2)</f>
        <v>0</v>
      </c>
      <c r="K202" s="195" t="s">
        <v>20</v>
      </c>
      <c r="L202" s="61"/>
      <c r="M202" s="199" t="s">
        <v>20</v>
      </c>
      <c r="N202" s="200" t="s">
        <v>39</v>
      </c>
      <c r="O202" s="42"/>
      <c r="P202" s="201">
        <f>O202*H202</f>
        <v>0</v>
      </c>
      <c r="Q202" s="201">
        <v>1E-4</v>
      </c>
      <c r="R202" s="201">
        <f>Q202*H202</f>
        <v>9.0000000000000008E-4</v>
      </c>
      <c r="S202" s="201">
        <v>0</v>
      </c>
      <c r="T202" s="202">
        <f>S202*H202</f>
        <v>0</v>
      </c>
      <c r="AR202" s="24" t="s">
        <v>138</v>
      </c>
      <c r="AT202" s="24" t="s">
        <v>134</v>
      </c>
      <c r="AU202" s="24" t="s">
        <v>78</v>
      </c>
      <c r="AY202" s="24" t="s">
        <v>132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76</v>
      </c>
      <c r="BK202" s="203">
        <f>ROUND(I202*H202,2)</f>
        <v>0</v>
      </c>
      <c r="BL202" s="24" t="s">
        <v>138</v>
      </c>
      <c r="BM202" s="24" t="s">
        <v>837</v>
      </c>
    </row>
    <row r="203" spans="2:65" s="12" customFormat="1" ht="13.5">
      <c r="B203" s="216"/>
      <c r="C203" s="217"/>
      <c r="D203" s="218" t="s">
        <v>140</v>
      </c>
      <c r="E203" s="219" t="s">
        <v>20</v>
      </c>
      <c r="F203" s="220" t="s">
        <v>177</v>
      </c>
      <c r="G203" s="217"/>
      <c r="H203" s="221">
        <v>9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140</v>
      </c>
      <c r="AU203" s="227" t="s">
        <v>78</v>
      </c>
      <c r="AV203" s="12" t="s">
        <v>78</v>
      </c>
      <c r="AW203" s="12" t="s">
        <v>32</v>
      </c>
      <c r="AX203" s="12" t="s">
        <v>76</v>
      </c>
      <c r="AY203" s="227" t="s">
        <v>132</v>
      </c>
    </row>
    <row r="204" spans="2:65" s="1" customFormat="1" ht="22.5" customHeight="1">
      <c r="B204" s="41"/>
      <c r="C204" s="256" t="s">
        <v>382</v>
      </c>
      <c r="D204" s="256" t="s">
        <v>296</v>
      </c>
      <c r="E204" s="257" t="s">
        <v>403</v>
      </c>
      <c r="F204" s="258" t="s">
        <v>404</v>
      </c>
      <c r="G204" s="259" t="s">
        <v>145</v>
      </c>
      <c r="H204" s="260">
        <v>9</v>
      </c>
      <c r="I204" s="261"/>
      <c r="J204" s="260">
        <f>ROUND(I204*H204,2)</f>
        <v>0</v>
      </c>
      <c r="K204" s="258" t="s">
        <v>20</v>
      </c>
      <c r="L204" s="262"/>
      <c r="M204" s="263" t="s">
        <v>20</v>
      </c>
      <c r="N204" s="264" t="s">
        <v>39</v>
      </c>
      <c r="O204" s="42"/>
      <c r="P204" s="201">
        <f>O204*H204</f>
        <v>0</v>
      </c>
      <c r="Q204" s="201">
        <v>1.4E-2</v>
      </c>
      <c r="R204" s="201">
        <f>Q204*H204</f>
        <v>0.126</v>
      </c>
      <c r="S204" s="201">
        <v>0</v>
      </c>
      <c r="T204" s="202">
        <f>S204*H204</f>
        <v>0</v>
      </c>
      <c r="AR204" s="24" t="s">
        <v>172</v>
      </c>
      <c r="AT204" s="24" t="s">
        <v>296</v>
      </c>
      <c r="AU204" s="24" t="s">
        <v>78</v>
      </c>
      <c r="AY204" s="24" t="s">
        <v>132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76</v>
      </c>
      <c r="BK204" s="203">
        <f>ROUND(I204*H204,2)</f>
        <v>0</v>
      </c>
      <c r="BL204" s="24" t="s">
        <v>138</v>
      </c>
      <c r="BM204" s="24" t="s">
        <v>838</v>
      </c>
    </row>
    <row r="205" spans="2:65" s="12" customFormat="1" ht="13.5">
      <c r="B205" s="216"/>
      <c r="C205" s="217"/>
      <c r="D205" s="218" t="s">
        <v>140</v>
      </c>
      <c r="E205" s="219" t="s">
        <v>20</v>
      </c>
      <c r="F205" s="220" t="s">
        <v>177</v>
      </c>
      <c r="G205" s="217"/>
      <c r="H205" s="221">
        <v>9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140</v>
      </c>
      <c r="AU205" s="227" t="s">
        <v>78</v>
      </c>
      <c r="AV205" s="12" t="s">
        <v>78</v>
      </c>
      <c r="AW205" s="12" t="s">
        <v>32</v>
      </c>
      <c r="AX205" s="12" t="s">
        <v>76</v>
      </c>
      <c r="AY205" s="227" t="s">
        <v>132</v>
      </c>
    </row>
    <row r="206" spans="2:65" s="1" customFormat="1" ht="22.5" customHeight="1">
      <c r="B206" s="41"/>
      <c r="C206" s="193" t="s">
        <v>406</v>
      </c>
      <c r="D206" s="193" t="s">
        <v>134</v>
      </c>
      <c r="E206" s="194" t="s">
        <v>423</v>
      </c>
      <c r="F206" s="195" t="s">
        <v>424</v>
      </c>
      <c r="G206" s="196" t="s">
        <v>425</v>
      </c>
      <c r="H206" s="197">
        <v>6</v>
      </c>
      <c r="I206" s="198"/>
      <c r="J206" s="197">
        <f>ROUND(I206*H206,2)</f>
        <v>0</v>
      </c>
      <c r="K206" s="195" t="s">
        <v>20</v>
      </c>
      <c r="L206" s="61"/>
      <c r="M206" s="199" t="s">
        <v>20</v>
      </c>
      <c r="N206" s="200" t="s">
        <v>39</v>
      </c>
      <c r="O206" s="42"/>
      <c r="P206" s="201">
        <f>O206*H206</f>
        <v>0</v>
      </c>
      <c r="Q206" s="201">
        <v>3.1E-4</v>
      </c>
      <c r="R206" s="201">
        <f>Q206*H206</f>
        <v>1.8600000000000001E-3</v>
      </c>
      <c r="S206" s="201">
        <v>0</v>
      </c>
      <c r="T206" s="202">
        <f>S206*H206</f>
        <v>0</v>
      </c>
      <c r="AR206" s="24" t="s">
        <v>138</v>
      </c>
      <c r="AT206" s="24" t="s">
        <v>134</v>
      </c>
      <c r="AU206" s="24" t="s">
        <v>78</v>
      </c>
      <c r="AY206" s="24" t="s">
        <v>132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76</v>
      </c>
      <c r="BK206" s="203">
        <f>ROUND(I206*H206,2)</f>
        <v>0</v>
      </c>
      <c r="BL206" s="24" t="s">
        <v>138</v>
      </c>
      <c r="BM206" s="24" t="s">
        <v>839</v>
      </c>
    </row>
    <row r="207" spans="2:65" s="12" customFormat="1" ht="13.5">
      <c r="B207" s="216"/>
      <c r="C207" s="217"/>
      <c r="D207" s="218" t="s">
        <v>140</v>
      </c>
      <c r="E207" s="219" t="s">
        <v>20</v>
      </c>
      <c r="F207" s="220" t="s">
        <v>162</v>
      </c>
      <c r="G207" s="217"/>
      <c r="H207" s="221">
        <v>6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140</v>
      </c>
      <c r="AU207" s="227" t="s">
        <v>78</v>
      </c>
      <c r="AV207" s="12" t="s">
        <v>78</v>
      </c>
      <c r="AW207" s="12" t="s">
        <v>32</v>
      </c>
      <c r="AX207" s="12" t="s">
        <v>76</v>
      </c>
      <c r="AY207" s="227" t="s">
        <v>132</v>
      </c>
    </row>
    <row r="208" spans="2:65" s="1" customFormat="1" ht="22.5" customHeight="1">
      <c r="B208" s="41"/>
      <c r="C208" s="193" t="s">
        <v>410</v>
      </c>
      <c r="D208" s="193" t="s">
        <v>134</v>
      </c>
      <c r="E208" s="194" t="s">
        <v>428</v>
      </c>
      <c r="F208" s="195" t="s">
        <v>429</v>
      </c>
      <c r="G208" s="196" t="s">
        <v>425</v>
      </c>
      <c r="H208" s="197">
        <v>5</v>
      </c>
      <c r="I208" s="198"/>
      <c r="J208" s="197">
        <f>ROUND(I208*H208,2)</f>
        <v>0</v>
      </c>
      <c r="K208" s="195" t="s">
        <v>159</v>
      </c>
      <c r="L208" s="61"/>
      <c r="M208" s="199" t="s">
        <v>20</v>
      </c>
      <c r="N208" s="200" t="s">
        <v>39</v>
      </c>
      <c r="O208" s="42"/>
      <c r="P208" s="201">
        <f>O208*H208</f>
        <v>0</v>
      </c>
      <c r="Q208" s="201">
        <v>2.5000000000000001E-4</v>
      </c>
      <c r="R208" s="201">
        <f>Q208*H208</f>
        <v>1.25E-3</v>
      </c>
      <c r="S208" s="201">
        <v>0</v>
      </c>
      <c r="T208" s="202">
        <f>S208*H208</f>
        <v>0</v>
      </c>
      <c r="AR208" s="24" t="s">
        <v>138</v>
      </c>
      <c r="AT208" s="24" t="s">
        <v>134</v>
      </c>
      <c r="AU208" s="24" t="s">
        <v>78</v>
      </c>
      <c r="AY208" s="24" t="s">
        <v>132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4" t="s">
        <v>76</v>
      </c>
      <c r="BK208" s="203">
        <f>ROUND(I208*H208,2)</f>
        <v>0</v>
      </c>
      <c r="BL208" s="24" t="s">
        <v>138</v>
      </c>
      <c r="BM208" s="24" t="s">
        <v>840</v>
      </c>
    </row>
    <row r="209" spans="2:65" s="12" customFormat="1" ht="13.5">
      <c r="B209" s="216"/>
      <c r="C209" s="217"/>
      <c r="D209" s="218" t="s">
        <v>140</v>
      </c>
      <c r="E209" s="219" t="s">
        <v>20</v>
      </c>
      <c r="F209" s="220" t="s">
        <v>155</v>
      </c>
      <c r="G209" s="217"/>
      <c r="H209" s="221">
        <v>5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140</v>
      </c>
      <c r="AU209" s="227" t="s">
        <v>78</v>
      </c>
      <c r="AV209" s="12" t="s">
        <v>78</v>
      </c>
      <c r="AW209" s="12" t="s">
        <v>32</v>
      </c>
      <c r="AX209" s="12" t="s">
        <v>76</v>
      </c>
      <c r="AY209" s="227" t="s">
        <v>132</v>
      </c>
    </row>
    <row r="210" spans="2:65" s="1" customFormat="1" ht="22.5" customHeight="1">
      <c r="B210" s="41"/>
      <c r="C210" s="193" t="s">
        <v>414</v>
      </c>
      <c r="D210" s="193" t="s">
        <v>134</v>
      </c>
      <c r="E210" s="194" t="s">
        <v>446</v>
      </c>
      <c r="F210" s="195" t="s">
        <v>841</v>
      </c>
      <c r="G210" s="196" t="s">
        <v>214</v>
      </c>
      <c r="H210" s="197">
        <v>2.94</v>
      </c>
      <c r="I210" s="198"/>
      <c r="J210" s="197">
        <f>ROUND(I210*H210,2)</f>
        <v>0</v>
      </c>
      <c r="K210" s="195" t="s">
        <v>159</v>
      </c>
      <c r="L210" s="61"/>
      <c r="M210" s="199" t="s">
        <v>20</v>
      </c>
      <c r="N210" s="200" t="s">
        <v>39</v>
      </c>
      <c r="O210" s="4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4" t="s">
        <v>138</v>
      </c>
      <c r="AT210" s="24" t="s">
        <v>134</v>
      </c>
      <c r="AU210" s="24" t="s">
        <v>78</v>
      </c>
      <c r="AY210" s="24" t="s">
        <v>132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76</v>
      </c>
      <c r="BK210" s="203">
        <f>ROUND(I210*H210,2)</f>
        <v>0</v>
      </c>
      <c r="BL210" s="24" t="s">
        <v>138</v>
      </c>
      <c r="BM210" s="24" t="s">
        <v>842</v>
      </c>
    </row>
    <row r="211" spans="2:65" s="12" customFormat="1" ht="13.5">
      <c r="B211" s="216"/>
      <c r="C211" s="217"/>
      <c r="D211" s="206" t="s">
        <v>140</v>
      </c>
      <c r="E211" s="228" t="s">
        <v>20</v>
      </c>
      <c r="F211" s="229" t="s">
        <v>843</v>
      </c>
      <c r="G211" s="217"/>
      <c r="H211" s="230">
        <v>2.94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140</v>
      </c>
      <c r="AU211" s="227" t="s">
        <v>78</v>
      </c>
      <c r="AV211" s="12" t="s">
        <v>78</v>
      </c>
      <c r="AW211" s="12" t="s">
        <v>32</v>
      </c>
      <c r="AX211" s="12" t="s">
        <v>68</v>
      </c>
      <c r="AY211" s="227" t="s">
        <v>132</v>
      </c>
    </row>
    <row r="212" spans="2:65" s="13" customFormat="1" ht="13.5">
      <c r="B212" s="231"/>
      <c r="C212" s="232"/>
      <c r="D212" s="218" t="s">
        <v>140</v>
      </c>
      <c r="E212" s="233" t="s">
        <v>20</v>
      </c>
      <c r="F212" s="234" t="s">
        <v>184</v>
      </c>
      <c r="G212" s="232"/>
      <c r="H212" s="235">
        <v>2.94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140</v>
      </c>
      <c r="AU212" s="241" t="s">
        <v>78</v>
      </c>
      <c r="AV212" s="13" t="s">
        <v>138</v>
      </c>
      <c r="AW212" s="13" t="s">
        <v>32</v>
      </c>
      <c r="AX212" s="13" t="s">
        <v>76</v>
      </c>
      <c r="AY212" s="241" t="s">
        <v>132</v>
      </c>
    </row>
    <row r="213" spans="2:65" s="1" customFormat="1" ht="22.5" customHeight="1">
      <c r="B213" s="41"/>
      <c r="C213" s="193" t="s">
        <v>418</v>
      </c>
      <c r="D213" s="193" t="s">
        <v>134</v>
      </c>
      <c r="E213" s="194" t="s">
        <v>844</v>
      </c>
      <c r="F213" s="195" t="s">
        <v>845</v>
      </c>
      <c r="G213" s="196" t="s">
        <v>158</v>
      </c>
      <c r="H213" s="197">
        <v>14.4</v>
      </c>
      <c r="I213" s="198"/>
      <c r="J213" s="197">
        <f>ROUND(I213*H213,2)</f>
        <v>0</v>
      </c>
      <c r="K213" s="195" t="s">
        <v>159</v>
      </c>
      <c r="L213" s="61"/>
      <c r="M213" s="199" t="s">
        <v>20</v>
      </c>
      <c r="N213" s="200" t="s">
        <v>39</v>
      </c>
      <c r="O213" s="42"/>
      <c r="P213" s="201">
        <f>O213*H213</f>
        <v>0</v>
      </c>
      <c r="Q213" s="201">
        <v>4.6499999999999996E-3</v>
      </c>
      <c r="R213" s="201">
        <f>Q213*H213</f>
        <v>6.6959999999999992E-2</v>
      </c>
      <c r="S213" s="201">
        <v>0</v>
      </c>
      <c r="T213" s="202">
        <f>S213*H213</f>
        <v>0</v>
      </c>
      <c r="AR213" s="24" t="s">
        <v>138</v>
      </c>
      <c r="AT213" s="24" t="s">
        <v>134</v>
      </c>
      <c r="AU213" s="24" t="s">
        <v>78</v>
      </c>
      <c r="AY213" s="24" t="s">
        <v>132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76</v>
      </c>
      <c r="BK213" s="203">
        <f>ROUND(I213*H213,2)</f>
        <v>0</v>
      </c>
      <c r="BL213" s="24" t="s">
        <v>138</v>
      </c>
      <c r="BM213" s="24" t="s">
        <v>846</v>
      </c>
    </row>
    <row r="214" spans="2:65" s="12" customFormat="1" ht="13.5">
      <c r="B214" s="216"/>
      <c r="C214" s="217"/>
      <c r="D214" s="218" t="s">
        <v>140</v>
      </c>
      <c r="E214" s="219" t="s">
        <v>20</v>
      </c>
      <c r="F214" s="220" t="s">
        <v>847</v>
      </c>
      <c r="G214" s="217"/>
      <c r="H214" s="221">
        <v>14.4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140</v>
      </c>
      <c r="AU214" s="227" t="s">
        <v>78</v>
      </c>
      <c r="AV214" s="12" t="s">
        <v>78</v>
      </c>
      <c r="AW214" s="12" t="s">
        <v>32</v>
      </c>
      <c r="AX214" s="12" t="s">
        <v>76</v>
      </c>
      <c r="AY214" s="227" t="s">
        <v>132</v>
      </c>
    </row>
    <row r="215" spans="2:65" s="1" customFormat="1" ht="31.5" customHeight="1">
      <c r="B215" s="41"/>
      <c r="C215" s="256" t="s">
        <v>714</v>
      </c>
      <c r="D215" s="256" t="s">
        <v>296</v>
      </c>
      <c r="E215" s="257" t="s">
        <v>457</v>
      </c>
      <c r="F215" s="258" t="s">
        <v>458</v>
      </c>
      <c r="G215" s="259" t="s">
        <v>145</v>
      </c>
      <c r="H215" s="260">
        <v>1</v>
      </c>
      <c r="I215" s="261"/>
      <c r="J215" s="260">
        <f>ROUND(I215*H215,2)</f>
        <v>0</v>
      </c>
      <c r="K215" s="258" t="s">
        <v>20</v>
      </c>
      <c r="L215" s="262"/>
      <c r="M215" s="263" t="s">
        <v>20</v>
      </c>
      <c r="N215" s="264" t="s">
        <v>39</v>
      </c>
      <c r="O215" s="42"/>
      <c r="P215" s="201">
        <f>O215*H215</f>
        <v>0</v>
      </c>
      <c r="Q215" s="201">
        <v>0.50600000000000001</v>
      </c>
      <c r="R215" s="201">
        <f>Q215*H215</f>
        <v>0.50600000000000001</v>
      </c>
      <c r="S215" s="201">
        <v>0</v>
      </c>
      <c r="T215" s="202">
        <f>S215*H215</f>
        <v>0</v>
      </c>
      <c r="AR215" s="24" t="s">
        <v>172</v>
      </c>
      <c r="AT215" s="24" t="s">
        <v>296</v>
      </c>
      <c r="AU215" s="24" t="s">
        <v>78</v>
      </c>
      <c r="AY215" s="24" t="s">
        <v>132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4" t="s">
        <v>76</v>
      </c>
      <c r="BK215" s="203">
        <f>ROUND(I215*H215,2)</f>
        <v>0</v>
      </c>
      <c r="BL215" s="24" t="s">
        <v>138</v>
      </c>
      <c r="BM215" s="24" t="s">
        <v>848</v>
      </c>
    </row>
    <row r="216" spans="2:65" s="12" customFormat="1" ht="13.5">
      <c r="B216" s="216"/>
      <c r="C216" s="217"/>
      <c r="D216" s="218" t="s">
        <v>140</v>
      </c>
      <c r="E216" s="219" t="s">
        <v>20</v>
      </c>
      <c r="F216" s="220" t="s">
        <v>519</v>
      </c>
      <c r="G216" s="217"/>
      <c r="H216" s="221">
        <v>1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140</v>
      </c>
      <c r="AU216" s="227" t="s">
        <v>78</v>
      </c>
      <c r="AV216" s="12" t="s">
        <v>78</v>
      </c>
      <c r="AW216" s="12" t="s">
        <v>32</v>
      </c>
      <c r="AX216" s="12" t="s">
        <v>76</v>
      </c>
      <c r="AY216" s="227" t="s">
        <v>132</v>
      </c>
    </row>
    <row r="217" spans="2:65" s="1" customFormat="1" ht="31.5" customHeight="1">
      <c r="B217" s="41"/>
      <c r="C217" s="256" t="s">
        <v>717</v>
      </c>
      <c r="D217" s="256" t="s">
        <v>296</v>
      </c>
      <c r="E217" s="257" t="s">
        <v>462</v>
      </c>
      <c r="F217" s="258" t="s">
        <v>463</v>
      </c>
      <c r="G217" s="259" t="s">
        <v>145</v>
      </c>
      <c r="H217" s="260">
        <v>3</v>
      </c>
      <c r="I217" s="261"/>
      <c r="J217" s="260">
        <f>ROUND(I217*H217,2)</f>
        <v>0</v>
      </c>
      <c r="K217" s="258" t="s">
        <v>20</v>
      </c>
      <c r="L217" s="262"/>
      <c r="M217" s="263" t="s">
        <v>20</v>
      </c>
      <c r="N217" s="264" t="s">
        <v>39</v>
      </c>
      <c r="O217" s="42"/>
      <c r="P217" s="201">
        <f>O217*H217</f>
        <v>0</v>
      </c>
      <c r="Q217" s="201">
        <v>0.254</v>
      </c>
      <c r="R217" s="201">
        <f>Q217*H217</f>
        <v>0.76200000000000001</v>
      </c>
      <c r="S217" s="201">
        <v>0</v>
      </c>
      <c r="T217" s="202">
        <f>S217*H217</f>
        <v>0</v>
      </c>
      <c r="AR217" s="24" t="s">
        <v>172</v>
      </c>
      <c r="AT217" s="24" t="s">
        <v>296</v>
      </c>
      <c r="AU217" s="24" t="s">
        <v>78</v>
      </c>
      <c r="AY217" s="24" t="s">
        <v>132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76</v>
      </c>
      <c r="BK217" s="203">
        <f>ROUND(I217*H217,2)</f>
        <v>0</v>
      </c>
      <c r="BL217" s="24" t="s">
        <v>138</v>
      </c>
      <c r="BM217" s="24" t="s">
        <v>849</v>
      </c>
    </row>
    <row r="218" spans="2:65" s="12" customFormat="1" ht="13.5">
      <c r="B218" s="216"/>
      <c r="C218" s="217"/>
      <c r="D218" s="218" t="s">
        <v>140</v>
      </c>
      <c r="E218" s="219" t="s">
        <v>20</v>
      </c>
      <c r="F218" s="220" t="s">
        <v>723</v>
      </c>
      <c r="G218" s="217"/>
      <c r="H218" s="221">
        <v>3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140</v>
      </c>
      <c r="AU218" s="227" t="s">
        <v>78</v>
      </c>
      <c r="AV218" s="12" t="s">
        <v>78</v>
      </c>
      <c r="AW218" s="12" t="s">
        <v>32</v>
      </c>
      <c r="AX218" s="12" t="s">
        <v>76</v>
      </c>
      <c r="AY218" s="227" t="s">
        <v>132</v>
      </c>
    </row>
    <row r="219" spans="2:65" s="1" customFormat="1" ht="22.5" customHeight="1">
      <c r="B219" s="41"/>
      <c r="C219" s="256" t="s">
        <v>719</v>
      </c>
      <c r="D219" s="256" t="s">
        <v>296</v>
      </c>
      <c r="E219" s="257" t="s">
        <v>466</v>
      </c>
      <c r="F219" s="258" t="s">
        <v>850</v>
      </c>
      <c r="G219" s="259" t="s">
        <v>145</v>
      </c>
      <c r="H219" s="260">
        <v>6</v>
      </c>
      <c r="I219" s="261"/>
      <c r="J219" s="260">
        <f>ROUND(I219*H219,2)</f>
        <v>0</v>
      </c>
      <c r="K219" s="258" t="s">
        <v>20</v>
      </c>
      <c r="L219" s="262"/>
      <c r="M219" s="263" t="s">
        <v>20</v>
      </c>
      <c r="N219" s="264" t="s">
        <v>39</v>
      </c>
      <c r="O219" s="42"/>
      <c r="P219" s="201">
        <f>O219*H219</f>
        <v>0</v>
      </c>
      <c r="Q219" s="201">
        <v>0.54800000000000004</v>
      </c>
      <c r="R219" s="201">
        <f>Q219*H219</f>
        <v>3.2880000000000003</v>
      </c>
      <c r="S219" s="201">
        <v>0</v>
      </c>
      <c r="T219" s="202">
        <f>S219*H219</f>
        <v>0</v>
      </c>
      <c r="AR219" s="24" t="s">
        <v>172</v>
      </c>
      <c r="AT219" s="24" t="s">
        <v>296</v>
      </c>
      <c r="AU219" s="24" t="s">
        <v>78</v>
      </c>
      <c r="AY219" s="24" t="s">
        <v>132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76</v>
      </c>
      <c r="BK219" s="203">
        <f>ROUND(I219*H219,2)</f>
        <v>0</v>
      </c>
      <c r="BL219" s="24" t="s">
        <v>138</v>
      </c>
      <c r="BM219" s="24" t="s">
        <v>851</v>
      </c>
    </row>
    <row r="220" spans="2:65" s="12" customFormat="1" ht="13.5">
      <c r="B220" s="216"/>
      <c r="C220" s="217"/>
      <c r="D220" s="218" t="s">
        <v>140</v>
      </c>
      <c r="E220" s="219" t="s">
        <v>20</v>
      </c>
      <c r="F220" s="220" t="s">
        <v>729</v>
      </c>
      <c r="G220" s="217"/>
      <c r="H220" s="221">
        <v>6</v>
      </c>
      <c r="I220" s="222"/>
      <c r="J220" s="217"/>
      <c r="K220" s="217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140</v>
      </c>
      <c r="AU220" s="227" t="s">
        <v>78</v>
      </c>
      <c r="AV220" s="12" t="s">
        <v>78</v>
      </c>
      <c r="AW220" s="12" t="s">
        <v>32</v>
      </c>
      <c r="AX220" s="12" t="s">
        <v>76</v>
      </c>
      <c r="AY220" s="227" t="s">
        <v>132</v>
      </c>
    </row>
    <row r="221" spans="2:65" s="1" customFormat="1" ht="22.5" customHeight="1">
      <c r="B221" s="41"/>
      <c r="C221" s="256" t="s">
        <v>721</v>
      </c>
      <c r="D221" s="256" t="s">
        <v>296</v>
      </c>
      <c r="E221" s="257" t="s">
        <v>852</v>
      </c>
      <c r="F221" s="258" t="s">
        <v>853</v>
      </c>
      <c r="G221" s="259" t="s">
        <v>145</v>
      </c>
      <c r="H221" s="260">
        <v>5</v>
      </c>
      <c r="I221" s="261"/>
      <c r="J221" s="260">
        <f>ROUND(I221*H221,2)</f>
        <v>0</v>
      </c>
      <c r="K221" s="258" t="s">
        <v>188</v>
      </c>
      <c r="L221" s="262"/>
      <c r="M221" s="263" t="s">
        <v>20</v>
      </c>
      <c r="N221" s="264" t="s">
        <v>39</v>
      </c>
      <c r="O221" s="42"/>
      <c r="P221" s="201">
        <f>O221*H221</f>
        <v>0</v>
      </c>
      <c r="Q221" s="201">
        <v>0.39300000000000002</v>
      </c>
      <c r="R221" s="201">
        <f>Q221*H221</f>
        <v>1.9650000000000001</v>
      </c>
      <c r="S221" s="201">
        <v>0</v>
      </c>
      <c r="T221" s="202">
        <f>S221*H221</f>
        <v>0</v>
      </c>
      <c r="AR221" s="24" t="s">
        <v>172</v>
      </c>
      <c r="AT221" s="24" t="s">
        <v>296</v>
      </c>
      <c r="AU221" s="24" t="s">
        <v>78</v>
      </c>
      <c r="AY221" s="24" t="s">
        <v>132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4" t="s">
        <v>76</v>
      </c>
      <c r="BK221" s="203">
        <f>ROUND(I221*H221,2)</f>
        <v>0</v>
      </c>
      <c r="BL221" s="24" t="s">
        <v>138</v>
      </c>
      <c r="BM221" s="24" t="s">
        <v>854</v>
      </c>
    </row>
    <row r="222" spans="2:65" s="12" customFormat="1" ht="13.5">
      <c r="B222" s="216"/>
      <c r="C222" s="217"/>
      <c r="D222" s="218" t="s">
        <v>140</v>
      </c>
      <c r="E222" s="219" t="s">
        <v>20</v>
      </c>
      <c r="F222" s="220" t="s">
        <v>155</v>
      </c>
      <c r="G222" s="217"/>
      <c r="H222" s="221">
        <v>5</v>
      </c>
      <c r="I222" s="222"/>
      <c r="J222" s="217"/>
      <c r="K222" s="217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140</v>
      </c>
      <c r="AU222" s="227" t="s">
        <v>78</v>
      </c>
      <c r="AV222" s="12" t="s">
        <v>78</v>
      </c>
      <c r="AW222" s="12" t="s">
        <v>32</v>
      </c>
      <c r="AX222" s="12" t="s">
        <v>76</v>
      </c>
      <c r="AY222" s="227" t="s">
        <v>132</v>
      </c>
    </row>
    <row r="223" spans="2:65" s="1" customFormat="1" ht="22.5" customHeight="1">
      <c r="B223" s="41"/>
      <c r="C223" s="256" t="s">
        <v>724</v>
      </c>
      <c r="D223" s="256" t="s">
        <v>296</v>
      </c>
      <c r="E223" s="257" t="s">
        <v>471</v>
      </c>
      <c r="F223" s="258" t="s">
        <v>472</v>
      </c>
      <c r="G223" s="259" t="s">
        <v>145</v>
      </c>
      <c r="H223" s="260">
        <v>4</v>
      </c>
      <c r="I223" s="261"/>
      <c r="J223" s="260">
        <f>ROUND(I223*H223,2)</f>
        <v>0</v>
      </c>
      <c r="K223" s="258" t="s">
        <v>20</v>
      </c>
      <c r="L223" s="262"/>
      <c r="M223" s="263" t="s">
        <v>20</v>
      </c>
      <c r="N223" s="264" t="s">
        <v>39</v>
      </c>
      <c r="O223" s="42"/>
      <c r="P223" s="201">
        <f>O223*H223</f>
        <v>0</v>
      </c>
      <c r="Q223" s="201">
        <v>3.9E-2</v>
      </c>
      <c r="R223" s="201">
        <f>Q223*H223</f>
        <v>0.156</v>
      </c>
      <c r="S223" s="201">
        <v>0</v>
      </c>
      <c r="T223" s="202">
        <f>S223*H223</f>
        <v>0</v>
      </c>
      <c r="AR223" s="24" t="s">
        <v>172</v>
      </c>
      <c r="AT223" s="24" t="s">
        <v>296</v>
      </c>
      <c r="AU223" s="24" t="s">
        <v>78</v>
      </c>
      <c r="AY223" s="24" t="s">
        <v>132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76</v>
      </c>
      <c r="BK223" s="203">
        <f>ROUND(I223*H223,2)</f>
        <v>0</v>
      </c>
      <c r="BL223" s="24" t="s">
        <v>138</v>
      </c>
      <c r="BM223" s="24" t="s">
        <v>855</v>
      </c>
    </row>
    <row r="224" spans="2:65" s="12" customFormat="1" ht="13.5">
      <c r="B224" s="216"/>
      <c r="C224" s="217"/>
      <c r="D224" s="218" t="s">
        <v>140</v>
      </c>
      <c r="E224" s="219" t="s">
        <v>20</v>
      </c>
      <c r="F224" s="220" t="s">
        <v>455</v>
      </c>
      <c r="G224" s="217"/>
      <c r="H224" s="221">
        <v>4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140</v>
      </c>
      <c r="AU224" s="227" t="s">
        <v>78</v>
      </c>
      <c r="AV224" s="12" t="s">
        <v>78</v>
      </c>
      <c r="AW224" s="12" t="s">
        <v>32</v>
      </c>
      <c r="AX224" s="12" t="s">
        <v>76</v>
      </c>
      <c r="AY224" s="227" t="s">
        <v>132</v>
      </c>
    </row>
    <row r="225" spans="2:65" s="1" customFormat="1" ht="22.5" customHeight="1">
      <c r="B225" s="41"/>
      <c r="C225" s="256" t="s">
        <v>201</v>
      </c>
      <c r="D225" s="256" t="s">
        <v>296</v>
      </c>
      <c r="E225" s="257" t="s">
        <v>475</v>
      </c>
      <c r="F225" s="258" t="s">
        <v>476</v>
      </c>
      <c r="G225" s="259" t="s">
        <v>145</v>
      </c>
      <c r="H225" s="260">
        <v>4</v>
      </c>
      <c r="I225" s="261"/>
      <c r="J225" s="260">
        <f>ROUND(I225*H225,2)</f>
        <v>0</v>
      </c>
      <c r="K225" s="258" t="s">
        <v>20</v>
      </c>
      <c r="L225" s="262"/>
      <c r="M225" s="263" t="s">
        <v>20</v>
      </c>
      <c r="N225" s="264" t="s">
        <v>39</v>
      </c>
      <c r="O225" s="42"/>
      <c r="P225" s="201">
        <f>O225*H225</f>
        <v>0</v>
      </c>
      <c r="Q225" s="201">
        <v>5.0999999999999997E-2</v>
      </c>
      <c r="R225" s="201">
        <f>Q225*H225</f>
        <v>0.20399999999999999</v>
      </c>
      <c r="S225" s="201">
        <v>0</v>
      </c>
      <c r="T225" s="202">
        <f>S225*H225</f>
        <v>0</v>
      </c>
      <c r="AR225" s="24" t="s">
        <v>172</v>
      </c>
      <c r="AT225" s="24" t="s">
        <v>296</v>
      </c>
      <c r="AU225" s="24" t="s">
        <v>78</v>
      </c>
      <c r="AY225" s="24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76</v>
      </c>
      <c r="BK225" s="203">
        <f>ROUND(I225*H225,2)</f>
        <v>0</v>
      </c>
      <c r="BL225" s="24" t="s">
        <v>138</v>
      </c>
      <c r="BM225" s="24" t="s">
        <v>856</v>
      </c>
    </row>
    <row r="226" spans="2:65" s="12" customFormat="1" ht="13.5">
      <c r="B226" s="216"/>
      <c r="C226" s="217"/>
      <c r="D226" s="218" t="s">
        <v>140</v>
      </c>
      <c r="E226" s="219" t="s">
        <v>20</v>
      </c>
      <c r="F226" s="220" t="s">
        <v>455</v>
      </c>
      <c r="G226" s="217"/>
      <c r="H226" s="221">
        <v>4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140</v>
      </c>
      <c r="AU226" s="227" t="s">
        <v>78</v>
      </c>
      <c r="AV226" s="12" t="s">
        <v>78</v>
      </c>
      <c r="AW226" s="12" t="s">
        <v>32</v>
      </c>
      <c r="AX226" s="12" t="s">
        <v>76</v>
      </c>
      <c r="AY226" s="227" t="s">
        <v>132</v>
      </c>
    </row>
    <row r="227" spans="2:65" s="1" customFormat="1" ht="22.5" customHeight="1">
      <c r="B227" s="41"/>
      <c r="C227" s="256" t="s">
        <v>422</v>
      </c>
      <c r="D227" s="256" t="s">
        <v>296</v>
      </c>
      <c r="E227" s="257" t="s">
        <v>480</v>
      </c>
      <c r="F227" s="258" t="s">
        <v>481</v>
      </c>
      <c r="G227" s="259" t="s">
        <v>145</v>
      </c>
      <c r="H227" s="260">
        <v>6</v>
      </c>
      <c r="I227" s="261"/>
      <c r="J227" s="260">
        <f>ROUND(I227*H227,2)</f>
        <v>0</v>
      </c>
      <c r="K227" s="258" t="s">
        <v>20</v>
      </c>
      <c r="L227" s="262"/>
      <c r="M227" s="263" t="s">
        <v>20</v>
      </c>
      <c r="N227" s="264" t="s">
        <v>39</v>
      </c>
      <c r="O227" s="42"/>
      <c r="P227" s="201">
        <f>O227*H227</f>
        <v>0</v>
      </c>
      <c r="Q227" s="201">
        <v>6.4000000000000001E-2</v>
      </c>
      <c r="R227" s="201">
        <f>Q227*H227</f>
        <v>0.38400000000000001</v>
      </c>
      <c r="S227" s="201">
        <v>0</v>
      </c>
      <c r="T227" s="202">
        <f>S227*H227</f>
        <v>0</v>
      </c>
      <c r="AR227" s="24" t="s">
        <v>172</v>
      </c>
      <c r="AT227" s="24" t="s">
        <v>296</v>
      </c>
      <c r="AU227" s="24" t="s">
        <v>78</v>
      </c>
      <c r="AY227" s="24" t="s">
        <v>132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76</v>
      </c>
      <c r="BK227" s="203">
        <f>ROUND(I227*H227,2)</f>
        <v>0</v>
      </c>
      <c r="BL227" s="24" t="s">
        <v>138</v>
      </c>
      <c r="BM227" s="24" t="s">
        <v>857</v>
      </c>
    </row>
    <row r="228" spans="2:65" s="12" customFormat="1" ht="13.5">
      <c r="B228" s="216"/>
      <c r="C228" s="217"/>
      <c r="D228" s="218" t="s">
        <v>140</v>
      </c>
      <c r="E228" s="219" t="s">
        <v>20</v>
      </c>
      <c r="F228" s="220" t="s">
        <v>729</v>
      </c>
      <c r="G228" s="217"/>
      <c r="H228" s="221">
        <v>6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140</v>
      </c>
      <c r="AU228" s="227" t="s">
        <v>78</v>
      </c>
      <c r="AV228" s="12" t="s">
        <v>78</v>
      </c>
      <c r="AW228" s="12" t="s">
        <v>32</v>
      </c>
      <c r="AX228" s="12" t="s">
        <v>76</v>
      </c>
      <c r="AY228" s="227" t="s">
        <v>132</v>
      </c>
    </row>
    <row r="229" spans="2:65" s="1" customFormat="1" ht="22.5" customHeight="1">
      <c r="B229" s="41"/>
      <c r="C229" s="256" t="s">
        <v>427</v>
      </c>
      <c r="D229" s="256" t="s">
        <v>296</v>
      </c>
      <c r="E229" s="257" t="s">
        <v>485</v>
      </c>
      <c r="F229" s="258" t="s">
        <v>858</v>
      </c>
      <c r="G229" s="259" t="s">
        <v>145</v>
      </c>
      <c r="H229" s="260">
        <v>11</v>
      </c>
      <c r="I229" s="261"/>
      <c r="J229" s="260">
        <f>ROUND(I229*H229,2)</f>
        <v>0</v>
      </c>
      <c r="K229" s="258" t="s">
        <v>20</v>
      </c>
      <c r="L229" s="262"/>
      <c r="M229" s="263" t="s">
        <v>20</v>
      </c>
      <c r="N229" s="264" t="s">
        <v>39</v>
      </c>
      <c r="O229" s="42"/>
      <c r="P229" s="201">
        <f>O229*H229</f>
        <v>0</v>
      </c>
      <c r="Q229" s="201">
        <v>1.35</v>
      </c>
      <c r="R229" s="201">
        <f>Q229*H229</f>
        <v>14.850000000000001</v>
      </c>
      <c r="S229" s="201">
        <v>0</v>
      </c>
      <c r="T229" s="202">
        <f>S229*H229</f>
        <v>0</v>
      </c>
      <c r="AR229" s="24" t="s">
        <v>172</v>
      </c>
      <c r="AT229" s="24" t="s">
        <v>296</v>
      </c>
      <c r="AU229" s="24" t="s">
        <v>78</v>
      </c>
      <c r="AY229" s="24" t="s">
        <v>132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76</v>
      </c>
      <c r="BK229" s="203">
        <f>ROUND(I229*H229,2)</f>
        <v>0</v>
      </c>
      <c r="BL229" s="24" t="s">
        <v>138</v>
      </c>
      <c r="BM229" s="24" t="s">
        <v>859</v>
      </c>
    </row>
    <row r="230" spans="2:65" s="12" customFormat="1" ht="13.5">
      <c r="B230" s="216"/>
      <c r="C230" s="217"/>
      <c r="D230" s="218" t="s">
        <v>140</v>
      </c>
      <c r="E230" s="219" t="s">
        <v>20</v>
      </c>
      <c r="F230" s="220" t="s">
        <v>726</v>
      </c>
      <c r="G230" s="217"/>
      <c r="H230" s="221">
        <v>11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140</v>
      </c>
      <c r="AU230" s="227" t="s">
        <v>78</v>
      </c>
      <c r="AV230" s="12" t="s">
        <v>78</v>
      </c>
      <c r="AW230" s="12" t="s">
        <v>32</v>
      </c>
      <c r="AX230" s="12" t="s">
        <v>76</v>
      </c>
      <c r="AY230" s="227" t="s">
        <v>132</v>
      </c>
    </row>
    <row r="231" spans="2:65" s="1" customFormat="1" ht="22.5" customHeight="1">
      <c r="B231" s="41"/>
      <c r="C231" s="256" t="s">
        <v>431</v>
      </c>
      <c r="D231" s="256" t="s">
        <v>296</v>
      </c>
      <c r="E231" s="257" t="s">
        <v>506</v>
      </c>
      <c r="F231" s="258" t="s">
        <v>507</v>
      </c>
      <c r="G231" s="259" t="s">
        <v>145</v>
      </c>
      <c r="H231" s="260">
        <v>40</v>
      </c>
      <c r="I231" s="261"/>
      <c r="J231" s="260">
        <f>ROUND(I231*H231,2)</f>
        <v>0</v>
      </c>
      <c r="K231" s="258" t="s">
        <v>20</v>
      </c>
      <c r="L231" s="262"/>
      <c r="M231" s="263" t="s">
        <v>20</v>
      </c>
      <c r="N231" s="264" t="s">
        <v>39</v>
      </c>
      <c r="O231" s="42"/>
      <c r="P231" s="201">
        <f>O231*H231</f>
        <v>0</v>
      </c>
      <c r="Q231" s="201">
        <v>2E-3</v>
      </c>
      <c r="R231" s="201">
        <f>Q231*H231</f>
        <v>0.08</v>
      </c>
      <c r="S231" s="201">
        <v>0</v>
      </c>
      <c r="T231" s="202">
        <f>S231*H231</f>
        <v>0</v>
      </c>
      <c r="AR231" s="24" t="s">
        <v>172</v>
      </c>
      <c r="AT231" s="24" t="s">
        <v>296</v>
      </c>
      <c r="AU231" s="24" t="s">
        <v>78</v>
      </c>
      <c r="AY231" s="24" t="s">
        <v>132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4" t="s">
        <v>76</v>
      </c>
      <c r="BK231" s="203">
        <f>ROUND(I231*H231,2)</f>
        <v>0</v>
      </c>
      <c r="BL231" s="24" t="s">
        <v>138</v>
      </c>
      <c r="BM231" s="24" t="s">
        <v>860</v>
      </c>
    </row>
    <row r="232" spans="2:65" s="12" customFormat="1" ht="13.5">
      <c r="B232" s="216"/>
      <c r="C232" s="217"/>
      <c r="D232" s="218" t="s">
        <v>140</v>
      </c>
      <c r="E232" s="219" t="s">
        <v>20</v>
      </c>
      <c r="F232" s="220" t="s">
        <v>861</v>
      </c>
      <c r="G232" s="217"/>
      <c r="H232" s="221">
        <v>40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140</v>
      </c>
      <c r="AU232" s="227" t="s">
        <v>78</v>
      </c>
      <c r="AV232" s="12" t="s">
        <v>78</v>
      </c>
      <c r="AW232" s="12" t="s">
        <v>32</v>
      </c>
      <c r="AX232" s="12" t="s">
        <v>76</v>
      </c>
      <c r="AY232" s="227" t="s">
        <v>132</v>
      </c>
    </row>
    <row r="233" spans="2:65" s="1" customFormat="1" ht="31.5" customHeight="1">
      <c r="B233" s="41"/>
      <c r="C233" s="193" t="s">
        <v>435</v>
      </c>
      <c r="D233" s="193" t="s">
        <v>134</v>
      </c>
      <c r="E233" s="194" t="s">
        <v>707</v>
      </c>
      <c r="F233" s="195" t="s">
        <v>708</v>
      </c>
      <c r="G233" s="196" t="s">
        <v>145</v>
      </c>
      <c r="H233" s="197">
        <v>11</v>
      </c>
      <c r="I233" s="198"/>
      <c r="J233" s="197">
        <f>ROUND(I233*H233,2)</f>
        <v>0</v>
      </c>
      <c r="K233" s="195" t="s">
        <v>159</v>
      </c>
      <c r="L233" s="61"/>
      <c r="M233" s="199" t="s">
        <v>20</v>
      </c>
      <c r="N233" s="200" t="s">
        <v>39</v>
      </c>
      <c r="O233" s="42"/>
      <c r="P233" s="201">
        <f>O233*H233</f>
        <v>0</v>
      </c>
      <c r="Q233" s="201">
        <v>2.2568899999999998</v>
      </c>
      <c r="R233" s="201">
        <f>Q233*H233</f>
        <v>24.825789999999998</v>
      </c>
      <c r="S233" s="201">
        <v>0</v>
      </c>
      <c r="T233" s="202">
        <f>S233*H233</f>
        <v>0</v>
      </c>
      <c r="AR233" s="24" t="s">
        <v>138</v>
      </c>
      <c r="AT233" s="24" t="s">
        <v>134</v>
      </c>
      <c r="AU233" s="24" t="s">
        <v>78</v>
      </c>
      <c r="AY233" s="24" t="s">
        <v>132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76</v>
      </c>
      <c r="BK233" s="203">
        <f>ROUND(I233*H233,2)</f>
        <v>0</v>
      </c>
      <c r="BL233" s="24" t="s">
        <v>138</v>
      </c>
      <c r="BM233" s="24" t="s">
        <v>862</v>
      </c>
    </row>
    <row r="234" spans="2:65" s="12" customFormat="1" ht="13.5">
      <c r="B234" s="216"/>
      <c r="C234" s="217"/>
      <c r="D234" s="218" t="s">
        <v>140</v>
      </c>
      <c r="E234" s="219" t="s">
        <v>20</v>
      </c>
      <c r="F234" s="220" t="s">
        <v>191</v>
      </c>
      <c r="G234" s="217"/>
      <c r="H234" s="221">
        <v>11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140</v>
      </c>
      <c r="AU234" s="227" t="s">
        <v>78</v>
      </c>
      <c r="AV234" s="12" t="s">
        <v>78</v>
      </c>
      <c r="AW234" s="12" t="s">
        <v>32</v>
      </c>
      <c r="AX234" s="12" t="s">
        <v>76</v>
      </c>
      <c r="AY234" s="227" t="s">
        <v>132</v>
      </c>
    </row>
    <row r="235" spans="2:65" s="1" customFormat="1" ht="22.5" customHeight="1">
      <c r="B235" s="41"/>
      <c r="C235" s="193" t="s">
        <v>441</v>
      </c>
      <c r="D235" s="193" t="s">
        <v>134</v>
      </c>
      <c r="E235" s="194" t="s">
        <v>516</v>
      </c>
      <c r="F235" s="195" t="s">
        <v>863</v>
      </c>
      <c r="G235" s="196" t="s">
        <v>145</v>
      </c>
      <c r="H235" s="197">
        <v>1</v>
      </c>
      <c r="I235" s="198"/>
      <c r="J235" s="197">
        <f>ROUND(I235*H235,2)</f>
        <v>0</v>
      </c>
      <c r="K235" s="195" t="s">
        <v>20</v>
      </c>
      <c r="L235" s="61"/>
      <c r="M235" s="199" t="s">
        <v>20</v>
      </c>
      <c r="N235" s="200" t="s">
        <v>39</v>
      </c>
      <c r="O235" s="42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24" t="s">
        <v>138</v>
      </c>
      <c r="AT235" s="24" t="s">
        <v>134</v>
      </c>
      <c r="AU235" s="24" t="s">
        <v>78</v>
      </c>
      <c r="AY235" s="24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76</v>
      </c>
      <c r="BK235" s="203">
        <f>ROUND(I235*H235,2)</f>
        <v>0</v>
      </c>
      <c r="BL235" s="24" t="s">
        <v>138</v>
      </c>
      <c r="BM235" s="24" t="s">
        <v>864</v>
      </c>
    </row>
    <row r="236" spans="2:65" s="12" customFormat="1" ht="13.5">
      <c r="B236" s="216"/>
      <c r="C236" s="217"/>
      <c r="D236" s="218" t="s">
        <v>140</v>
      </c>
      <c r="E236" s="219" t="s">
        <v>20</v>
      </c>
      <c r="F236" s="220" t="s">
        <v>519</v>
      </c>
      <c r="G236" s="217"/>
      <c r="H236" s="221">
        <v>1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140</v>
      </c>
      <c r="AU236" s="227" t="s">
        <v>78</v>
      </c>
      <c r="AV236" s="12" t="s">
        <v>78</v>
      </c>
      <c r="AW236" s="12" t="s">
        <v>32</v>
      </c>
      <c r="AX236" s="12" t="s">
        <v>76</v>
      </c>
      <c r="AY236" s="227" t="s">
        <v>132</v>
      </c>
    </row>
    <row r="237" spans="2:65" s="1" customFormat="1" ht="22.5" customHeight="1">
      <c r="B237" s="41"/>
      <c r="C237" s="193" t="s">
        <v>445</v>
      </c>
      <c r="D237" s="193" t="s">
        <v>134</v>
      </c>
      <c r="E237" s="194" t="s">
        <v>521</v>
      </c>
      <c r="F237" s="195" t="s">
        <v>522</v>
      </c>
      <c r="G237" s="196" t="s">
        <v>145</v>
      </c>
      <c r="H237" s="197">
        <v>11</v>
      </c>
      <c r="I237" s="198"/>
      <c r="J237" s="197">
        <f>ROUND(I237*H237,2)</f>
        <v>0</v>
      </c>
      <c r="K237" s="195" t="s">
        <v>20</v>
      </c>
      <c r="L237" s="61"/>
      <c r="M237" s="199" t="s">
        <v>20</v>
      </c>
      <c r="N237" s="200" t="s">
        <v>39</v>
      </c>
      <c r="O237" s="42"/>
      <c r="P237" s="201">
        <f>O237*H237</f>
        <v>0</v>
      </c>
      <c r="Q237" s="201">
        <v>7.0200000000000002E-3</v>
      </c>
      <c r="R237" s="201">
        <f>Q237*H237</f>
        <v>7.7219999999999997E-2</v>
      </c>
      <c r="S237" s="201">
        <v>0</v>
      </c>
      <c r="T237" s="202">
        <f>S237*H237</f>
        <v>0</v>
      </c>
      <c r="AR237" s="24" t="s">
        <v>138</v>
      </c>
      <c r="AT237" s="24" t="s">
        <v>134</v>
      </c>
      <c r="AU237" s="24" t="s">
        <v>78</v>
      </c>
      <c r="AY237" s="24" t="s">
        <v>132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76</v>
      </c>
      <c r="BK237" s="203">
        <f>ROUND(I237*H237,2)</f>
        <v>0</v>
      </c>
      <c r="BL237" s="24" t="s">
        <v>138</v>
      </c>
      <c r="BM237" s="24" t="s">
        <v>865</v>
      </c>
    </row>
    <row r="238" spans="2:65" s="12" customFormat="1" ht="13.5">
      <c r="B238" s="216"/>
      <c r="C238" s="217"/>
      <c r="D238" s="218" t="s">
        <v>140</v>
      </c>
      <c r="E238" s="219" t="s">
        <v>20</v>
      </c>
      <c r="F238" s="220" t="s">
        <v>191</v>
      </c>
      <c r="G238" s="217"/>
      <c r="H238" s="221">
        <v>11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140</v>
      </c>
      <c r="AU238" s="227" t="s">
        <v>78</v>
      </c>
      <c r="AV238" s="12" t="s">
        <v>78</v>
      </c>
      <c r="AW238" s="12" t="s">
        <v>32</v>
      </c>
      <c r="AX238" s="12" t="s">
        <v>76</v>
      </c>
      <c r="AY238" s="227" t="s">
        <v>132</v>
      </c>
    </row>
    <row r="239" spans="2:65" s="1" customFormat="1" ht="22.5" customHeight="1">
      <c r="B239" s="41"/>
      <c r="C239" s="256" t="s">
        <v>451</v>
      </c>
      <c r="D239" s="256" t="s">
        <v>296</v>
      </c>
      <c r="E239" s="257" t="s">
        <v>525</v>
      </c>
      <c r="F239" s="258" t="s">
        <v>526</v>
      </c>
      <c r="G239" s="259" t="s">
        <v>145</v>
      </c>
      <c r="H239" s="260">
        <v>11</v>
      </c>
      <c r="I239" s="261"/>
      <c r="J239" s="260">
        <f>ROUND(I239*H239,2)</f>
        <v>0</v>
      </c>
      <c r="K239" s="258" t="s">
        <v>20</v>
      </c>
      <c r="L239" s="262"/>
      <c r="M239" s="263" t="s">
        <v>20</v>
      </c>
      <c r="N239" s="264" t="s">
        <v>39</v>
      </c>
      <c r="O239" s="42"/>
      <c r="P239" s="201">
        <f>O239*H239</f>
        <v>0</v>
      </c>
      <c r="Q239" s="201">
        <v>5.4300000000000001E-2</v>
      </c>
      <c r="R239" s="201">
        <f>Q239*H239</f>
        <v>0.59730000000000005</v>
      </c>
      <c r="S239" s="201">
        <v>0</v>
      </c>
      <c r="T239" s="202">
        <f>S239*H239</f>
        <v>0</v>
      </c>
      <c r="AR239" s="24" t="s">
        <v>172</v>
      </c>
      <c r="AT239" s="24" t="s">
        <v>296</v>
      </c>
      <c r="AU239" s="24" t="s">
        <v>78</v>
      </c>
      <c r="AY239" s="24" t="s">
        <v>132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4" t="s">
        <v>76</v>
      </c>
      <c r="BK239" s="203">
        <f>ROUND(I239*H239,2)</f>
        <v>0</v>
      </c>
      <c r="BL239" s="24" t="s">
        <v>138</v>
      </c>
      <c r="BM239" s="24" t="s">
        <v>866</v>
      </c>
    </row>
    <row r="240" spans="2:65" s="12" customFormat="1" ht="13.5">
      <c r="B240" s="216"/>
      <c r="C240" s="217"/>
      <c r="D240" s="206" t="s">
        <v>140</v>
      </c>
      <c r="E240" s="228" t="s">
        <v>20</v>
      </c>
      <c r="F240" s="229" t="s">
        <v>191</v>
      </c>
      <c r="G240" s="217"/>
      <c r="H240" s="230">
        <v>11</v>
      </c>
      <c r="I240" s="222"/>
      <c r="J240" s="217"/>
      <c r="K240" s="217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140</v>
      </c>
      <c r="AU240" s="227" t="s">
        <v>78</v>
      </c>
      <c r="AV240" s="12" t="s">
        <v>78</v>
      </c>
      <c r="AW240" s="12" t="s">
        <v>32</v>
      </c>
      <c r="AX240" s="12" t="s">
        <v>76</v>
      </c>
      <c r="AY240" s="227" t="s">
        <v>132</v>
      </c>
    </row>
    <row r="241" spans="2:65" s="10" customFormat="1" ht="29.85" customHeight="1">
      <c r="B241" s="176"/>
      <c r="C241" s="177"/>
      <c r="D241" s="190" t="s">
        <v>67</v>
      </c>
      <c r="E241" s="191" t="s">
        <v>177</v>
      </c>
      <c r="F241" s="191" t="s">
        <v>528</v>
      </c>
      <c r="G241" s="177"/>
      <c r="H241" s="177"/>
      <c r="I241" s="180"/>
      <c r="J241" s="192">
        <f>BK241</f>
        <v>0</v>
      </c>
      <c r="K241" s="177"/>
      <c r="L241" s="182"/>
      <c r="M241" s="183"/>
      <c r="N241" s="184"/>
      <c r="O241" s="184"/>
      <c r="P241" s="185">
        <f>SUM(P242:P243)</f>
        <v>0</v>
      </c>
      <c r="Q241" s="184"/>
      <c r="R241" s="185">
        <f>SUM(R242:R243)</f>
        <v>0</v>
      </c>
      <c r="S241" s="184"/>
      <c r="T241" s="186">
        <f>SUM(T242:T243)</f>
        <v>0</v>
      </c>
      <c r="AR241" s="187" t="s">
        <v>76</v>
      </c>
      <c r="AT241" s="188" t="s">
        <v>67</v>
      </c>
      <c r="AU241" s="188" t="s">
        <v>76</v>
      </c>
      <c r="AY241" s="187" t="s">
        <v>132</v>
      </c>
      <c r="BK241" s="189">
        <f>SUM(BK242:BK243)</f>
        <v>0</v>
      </c>
    </row>
    <row r="242" spans="2:65" s="1" customFormat="1" ht="22.5" customHeight="1">
      <c r="B242" s="41"/>
      <c r="C242" s="193" t="s">
        <v>456</v>
      </c>
      <c r="D242" s="193" t="s">
        <v>134</v>
      </c>
      <c r="E242" s="194" t="s">
        <v>530</v>
      </c>
      <c r="F242" s="195" t="s">
        <v>531</v>
      </c>
      <c r="G242" s="196" t="s">
        <v>137</v>
      </c>
      <c r="H242" s="197">
        <v>220</v>
      </c>
      <c r="I242" s="198"/>
      <c r="J242" s="197">
        <f>ROUND(I242*H242,2)</f>
        <v>0</v>
      </c>
      <c r="K242" s="195" t="s">
        <v>20</v>
      </c>
      <c r="L242" s="61"/>
      <c r="M242" s="199" t="s">
        <v>20</v>
      </c>
      <c r="N242" s="200" t="s">
        <v>39</v>
      </c>
      <c r="O242" s="42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AR242" s="24" t="s">
        <v>138</v>
      </c>
      <c r="AT242" s="24" t="s">
        <v>134</v>
      </c>
      <c r="AU242" s="24" t="s">
        <v>78</v>
      </c>
      <c r="AY242" s="24" t="s">
        <v>132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4" t="s">
        <v>76</v>
      </c>
      <c r="BK242" s="203">
        <f>ROUND(I242*H242,2)</f>
        <v>0</v>
      </c>
      <c r="BL242" s="24" t="s">
        <v>138</v>
      </c>
      <c r="BM242" s="24" t="s">
        <v>867</v>
      </c>
    </row>
    <row r="243" spans="2:65" s="12" customFormat="1" ht="13.5">
      <c r="B243" s="216"/>
      <c r="C243" s="217"/>
      <c r="D243" s="206" t="s">
        <v>140</v>
      </c>
      <c r="E243" s="228" t="s">
        <v>20</v>
      </c>
      <c r="F243" s="229" t="s">
        <v>868</v>
      </c>
      <c r="G243" s="217"/>
      <c r="H243" s="230">
        <v>220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140</v>
      </c>
      <c r="AU243" s="227" t="s">
        <v>78</v>
      </c>
      <c r="AV243" s="12" t="s">
        <v>78</v>
      </c>
      <c r="AW243" s="12" t="s">
        <v>32</v>
      </c>
      <c r="AX243" s="12" t="s">
        <v>76</v>
      </c>
      <c r="AY243" s="227" t="s">
        <v>132</v>
      </c>
    </row>
    <row r="244" spans="2:65" s="10" customFormat="1" ht="29.85" customHeight="1">
      <c r="B244" s="176"/>
      <c r="C244" s="177"/>
      <c r="D244" s="190" t="s">
        <v>67</v>
      </c>
      <c r="E244" s="191" t="s">
        <v>539</v>
      </c>
      <c r="F244" s="191" t="s">
        <v>540</v>
      </c>
      <c r="G244" s="177"/>
      <c r="H244" s="177"/>
      <c r="I244" s="180"/>
      <c r="J244" s="192">
        <f>BK244</f>
        <v>0</v>
      </c>
      <c r="K244" s="177"/>
      <c r="L244" s="182"/>
      <c r="M244" s="183"/>
      <c r="N244" s="184"/>
      <c r="O244" s="184"/>
      <c r="P244" s="185">
        <f>SUM(P245:P254)</f>
        <v>0</v>
      </c>
      <c r="Q244" s="184"/>
      <c r="R244" s="185">
        <f>SUM(R245:R254)</f>
        <v>0</v>
      </c>
      <c r="S244" s="184"/>
      <c r="T244" s="186">
        <f>SUM(T245:T254)</f>
        <v>0</v>
      </c>
      <c r="AR244" s="187" t="s">
        <v>76</v>
      </c>
      <c r="AT244" s="188" t="s">
        <v>67</v>
      </c>
      <c r="AU244" s="188" t="s">
        <v>76</v>
      </c>
      <c r="AY244" s="187" t="s">
        <v>132</v>
      </c>
      <c r="BK244" s="189">
        <f>SUM(BK245:BK254)</f>
        <v>0</v>
      </c>
    </row>
    <row r="245" spans="2:65" s="1" customFormat="1" ht="22.5" customHeight="1">
      <c r="B245" s="41"/>
      <c r="C245" s="193" t="s">
        <v>461</v>
      </c>
      <c r="D245" s="193" t="s">
        <v>134</v>
      </c>
      <c r="E245" s="194" t="s">
        <v>542</v>
      </c>
      <c r="F245" s="195" t="s">
        <v>543</v>
      </c>
      <c r="G245" s="196" t="s">
        <v>284</v>
      </c>
      <c r="H245" s="197">
        <v>399</v>
      </c>
      <c r="I245" s="198"/>
      <c r="J245" s="197">
        <f>ROUND(I245*H245,2)</f>
        <v>0</v>
      </c>
      <c r="K245" s="195" t="s">
        <v>20</v>
      </c>
      <c r="L245" s="61"/>
      <c r="M245" s="199" t="s">
        <v>20</v>
      </c>
      <c r="N245" s="200" t="s">
        <v>39</v>
      </c>
      <c r="O245" s="42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4" t="s">
        <v>138</v>
      </c>
      <c r="AT245" s="24" t="s">
        <v>134</v>
      </c>
      <c r="AU245" s="24" t="s">
        <v>78</v>
      </c>
      <c r="AY245" s="24" t="s">
        <v>132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4" t="s">
        <v>76</v>
      </c>
      <c r="BK245" s="203">
        <f>ROUND(I245*H245,2)</f>
        <v>0</v>
      </c>
      <c r="BL245" s="24" t="s">
        <v>138</v>
      </c>
      <c r="BM245" s="24" t="s">
        <v>869</v>
      </c>
    </row>
    <row r="246" spans="2:65" s="11" customFormat="1" ht="13.5">
      <c r="B246" s="204"/>
      <c r="C246" s="205"/>
      <c r="D246" s="206" t="s">
        <v>140</v>
      </c>
      <c r="E246" s="207" t="s">
        <v>20</v>
      </c>
      <c r="F246" s="208" t="s">
        <v>736</v>
      </c>
      <c r="G246" s="205"/>
      <c r="H246" s="209" t="s">
        <v>20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140</v>
      </c>
      <c r="AU246" s="215" t="s">
        <v>78</v>
      </c>
      <c r="AV246" s="11" t="s">
        <v>76</v>
      </c>
      <c r="AW246" s="11" t="s">
        <v>32</v>
      </c>
      <c r="AX246" s="11" t="s">
        <v>68</v>
      </c>
      <c r="AY246" s="215" t="s">
        <v>132</v>
      </c>
    </row>
    <row r="247" spans="2:65" s="12" customFormat="1" ht="13.5">
      <c r="B247" s="216"/>
      <c r="C247" s="217"/>
      <c r="D247" s="218" t="s">
        <v>140</v>
      </c>
      <c r="E247" s="219" t="s">
        <v>20</v>
      </c>
      <c r="F247" s="220" t="s">
        <v>737</v>
      </c>
      <c r="G247" s="217"/>
      <c r="H247" s="221">
        <v>399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140</v>
      </c>
      <c r="AU247" s="227" t="s">
        <v>78</v>
      </c>
      <c r="AV247" s="12" t="s">
        <v>78</v>
      </c>
      <c r="AW247" s="12" t="s">
        <v>32</v>
      </c>
      <c r="AX247" s="12" t="s">
        <v>76</v>
      </c>
      <c r="AY247" s="227" t="s">
        <v>132</v>
      </c>
    </row>
    <row r="248" spans="2:65" s="1" customFormat="1" ht="22.5" customHeight="1">
      <c r="B248" s="41"/>
      <c r="C248" s="193" t="s">
        <v>465</v>
      </c>
      <c r="D248" s="193" t="s">
        <v>134</v>
      </c>
      <c r="E248" s="194" t="s">
        <v>548</v>
      </c>
      <c r="F248" s="195" t="s">
        <v>549</v>
      </c>
      <c r="G248" s="196" t="s">
        <v>284</v>
      </c>
      <c r="H248" s="197">
        <v>3591</v>
      </c>
      <c r="I248" s="198"/>
      <c r="J248" s="197">
        <f>ROUND(I248*H248,2)</f>
        <v>0</v>
      </c>
      <c r="K248" s="195" t="s">
        <v>20</v>
      </c>
      <c r="L248" s="61"/>
      <c r="M248" s="199" t="s">
        <v>20</v>
      </c>
      <c r="N248" s="200" t="s">
        <v>39</v>
      </c>
      <c r="O248" s="4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AR248" s="24" t="s">
        <v>138</v>
      </c>
      <c r="AT248" s="24" t="s">
        <v>134</v>
      </c>
      <c r="AU248" s="24" t="s">
        <v>78</v>
      </c>
      <c r="AY248" s="24" t="s">
        <v>132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76</v>
      </c>
      <c r="BK248" s="203">
        <f>ROUND(I248*H248,2)</f>
        <v>0</v>
      </c>
      <c r="BL248" s="24" t="s">
        <v>138</v>
      </c>
      <c r="BM248" s="24" t="s">
        <v>870</v>
      </c>
    </row>
    <row r="249" spans="2:65" s="11" customFormat="1" ht="13.5">
      <c r="B249" s="204"/>
      <c r="C249" s="205"/>
      <c r="D249" s="206" t="s">
        <v>140</v>
      </c>
      <c r="E249" s="207" t="s">
        <v>20</v>
      </c>
      <c r="F249" s="208" t="s">
        <v>551</v>
      </c>
      <c r="G249" s="205"/>
      <c r="H249" s="209" t="s">
        <v>20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140</v>
      </c>
      <c r="AU249" s="215" t="s">
        <v>78</v>
      </c>
      <c r="AV249" s="11" t="s">
        <v>76</v>
      </c>
      <c r="AW249" s="11" t="s">
        <v>32</v>
      </c>
      <c r="AX249" s="11" t="s">
        <v>68</v>
      </c>
      <c r="AY249" s="215" t="s">
        <v>132</v>
      </c>
    </row>
    <row r="250" spans="2:65" s="12" customFormat="1" ht="13.5">
      <c r="B250" s="216"/>
      <c r="C250" s="217"/>
      <c r="D250" s="218" t="s">
        <v>140</v>
      </c>
      <c r="E250" s="219" t="s">
        <v>20</v>
      </c>
      <c r="F250" s="220" t="s">
        <v>739</v>
      </c>
      <c r="G250" s="217"/>
      <c r="H250" s="221">
        <v>3591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140</v>
      </c>
      <c r="AU250" s="227" t="s">
        <v>78</v>
      </c>
      <c r="AV250" s="12" t="s">
        <v>78</v>
      </c>
      <c r="AW250" s="12" t="s">
        <v>32</v>
      </c>
      <c r="AX250" s="12" t="s">
        <v>76</v>
      </c>
      <c r="AY250" s="227" t="s">
        <v>132</v>
      </c>
    </row>
    <row r="251" spans="2:65" s="1" customFormat="1" ht="22.5" customHeight="1">
      <c r="B251" s="41"/>
      <c r="C251" s="193" t="s">
        <v>470</v>
      </c>
      <c r="D251" s="193" t="s">
        <v>134</v>
      </c>
      <c r="E251" s="194" t="s">
        <v>559</v>
      </c>
      <c r="F251" s="195" t="s">
        <v>560</v>
      </c>
      <c r="G251" s="196" t="s">
        <v>284</v>
      </c>
      <c r="H251" s="197">
        <v>189</v>
      </c>
      <c r="I251" s="198"/>
      <c r="J251" s="197">
        <f>ROUND(I251*H251,2)</f>
        <v>0</v>
      </c>
      <c r="K251" s="195" t="s">
        <v>20</v>
      </c>
      <c r="L251" s="61"/>
      <c r="M251" s="199" t="s">
        <v>20</v>
      </c>
      <c r="N251" s="200" t="s">
        <v>39</v>
      </c>
      <c r="O251" s="4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4" t="s">
        <v>138</v>
      </c>
      <c r="AT251" s="24" t="s">
        <v>134</v>
      </c>
      <c r="AU251" s="24" t="s">
        <v>78</v>
      </c>
      <c r="AY251" s="24" t="s">
        <v>132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76</v>
      </c>
      <c r="BK251" s="203">
        <f>ROUND(I251*H251,2)</f>
        <v>0</v>
      </c>
      <c r="BL251" s="24" t="s">
        <v>138</v>
      </c>
      <c r="BM251" s="24" t="s">
        <v>871</v>
      </c>
    </row>
    <row r="252" spans="2:65" s="12" customFormat="1" ht="13.5">
      <c r="B252" s="216"/>
      <c r="C252" s="217"/>
      <c r="D252" s="218" t="s">
        <v>140</v>
      </c>
      <c r="E252" s="219" t="s">
        <v>20</v>
      </c>
      <c r="F252" s="220" t="s">
        <v>741</v>
      </c>
      <c r="G252" s="217"/>
      <c r="H252" s="221">
        <v>189</v>
      </c>
      <c r="I252" s="222"/>
      <c r="J252" s="217"/>
      <c r="K252" s="217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140</v>
      </c>
      <c r="AU252" s="227" t="s">
        <v>78</v>
      </c>
      <c r="AV252" s="12" t="s">
        <v>78</v>
      </c>
      <c r="AW252" s="12" t="s">
        <v>32</v>
      </c>
      <c r="AX252" s="12" t="s">
        <v>76</v>
      </c>
      <c r="AY252" s="227" t="s">
        <v>132</v>
      </c>
    </row>
    <row r="253" spans="2:65" s="1" customFormat="1" ht="22.5" customHeight="1">
      <c r="B253" s="41"/>
      <c r="C253" s="193" t="s">
        <v>474</v>
      </c>
      <c r="D253" s="193" t="s">
        <v>134</v>
      </c>
      <c r="E253" s="194" t="s">
        <v>564</v>
      </c>
      <c r="F253" s="195" t="s">
        <v>565</v>
      </c>
      <c r="G253" s="196" t="s">
        <v>284</v>
      </c>
      <c r="H253" s="197">
        <v>168</v>
      </c>
      <c r="I253" s="198"/>
      <c r="J253" s="197">
        <f>ROUND(I253*H253,2)</f>
        <v>0</v>
      </c>
      <c r="K253" s="195" t="s">
        <v>20</v>
      </c>
      <c r="L253" s="61"/>
      <c r="M253" s="199" t="s">
        <v>20</v>
      </c>
      <c r="N253" s="200" t="s">
        <v>39</v>
      </c>
      <c r="O253" s="42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AR253" s="24" t="s">
        <v>138</v>
      </c>
      <c r="AT253" s="24" t="s">
        <v>134</v>
      </c>
      <c r="AU253" s="24" t="s">
        <v>78</v>
      </c>
      <c r="AY253" s="24" t="s">
        <v>132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4" t="s">
        <v>76</v>
      </c>
      <c r="BK253" s="203">
        <f>ROUND(I253*H253,2)</f>
        <v>0</v>
      </c>
      <c r="BL253" s="24" t="s">
        <v>138</v>
      </c>
      <c r="BM253" s="24" t="s">
        <v>872</v>
      </c>
    </row>
    <row r="254" spans="2:65" s="12" customFormat="1" ht="13.5">
      <c r="B254" s="216"/>
      <c r="C254" s="217"/>
      <c r="D254" s="206" t="s">
        <v>140</v>
      </c>
      <c r="E254" s="228" t="s">
        <v>20</v>
      </c>
      <c r="F254" s="229" t="s">
        <v>743</v>
      </c>
      <c r="G254" s="217"/>
      <c r="H254" s="230">
        <v>168</v>
      </c>
      <c r="I254" s="222"/>
      <c r="J254" s="217"/>
      <c r="K254" s="217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140</v>
      </c>
      <c r="AU254" s="227" t="s">
        <v>78</v>
      </c>
      <c r="AV254" s="12" t="s">
        <v>78</v>
      </c>
      <c r="AW254" s="12" t="s">
        <v>32</v>
      </c>
      <c r="AX254" s="12" t="s">
        <v>76</v>
      </c>
      <c r="AY254" s="227" t="s">
        <v>132</v>
      </c>
    </row>
    <row r="255" spans="2:65" s="10" customFormat="1" ht="29.85" customHeight="1">
      <c r="B255" s="176"/>
      <c r="C255" s="177"/>
      <c r="D255" s="190" t="s">
        <v>67</v>
      </c>
      <c r="E255" s="191" t="s">
        <v>568</v>
      </c>
      <c r="F255" s="191" t="s">
        <v>569</v>
      </c>
      <c r="G255" s="177"/>
      <c r="H255" s="177"/>
      <c r="I255" s="180"/>
      <c r="J255" s="192">
        <f>BK255</f>
        <v>0</v>
      </c>
      <c r="K255" s="177"/>
      <c r="L255" s="182"/>
      <c r="M255" s="183"/>
      <c r="N255" s="184"/>
      <c r="O255" s="184"/>
      <c r="P255" s="185">
        <f>P256</f>
        <v>0</v>
      </c>
      <c r="Q255" s="184"/>
      <c r="R255" s="185">
        <f>R256</f>
        <v>0</v>
      </c>
      <c r="S255" s="184"/>
      <c r="T255" s="186">
        <f>T256</f>
        <v>0</v>
      </c>
      <c r="AR255" s="187" t="s">
        <v>76</v>
      </c>
      <c r="AT255" s="188" t="s">
        <v>67</v>
      </c>
      <c r="AU255" s="188" t="s">
        <v>76</v>
      </c>
      <c r="AY255" s="187" t="s">
        <v>132</v>
      </c>
      <c r="BK255" s="189">
        <f>BK256</f>
        <v>0</v>
      </c>
    </row>
    <row r="256" spans="2:65" s="1" customFormat="1" ht="22.5" customHeight="1">
      <c r="B256" s="41"/>
      <c r="C256" s="193" t="s">
        <v>479</v>
      </c>
      <c r="D256" s="193" t="s">
        <v>134</v>
      </c>
      <c r="E256" s="194" t="s">
        <v>571</v>
      </c>
      <c r="F256" s="195" t="s">
        <v>572</v>
      </c>
      <c r="G256" s="196" t="s">
        <v>284</v>
      </c>
      <c r="H256" s="197">
        <v>1046.54</v>
      </c>
      <c r="I256" s="198"/>
      <c r="J256" s="197">
        <f>ROUND(I256*H256,2)</f>
        <v>0</v>
      </c>
      <c r="K256" s="195" t="s">
        <v>20</v>
      </c>
      <c r="L256" s="61"/>
      <c r="M256" s="199" t="s">
        <v>20</v>
      </c>
      <c r="N256" s="265" t="s">
        <v>39</v>
      </c>
      <c r="O256" s="266"/>
      <c r="P256" s="267">
        <f>O256*H256</f>
        <v>0</v>
      </c>
      <c r="Q256" s="267">
        <v>0</v>
      </c>
      <c r="R256" s="267">
        <f>Q256*H256</f>
        <v>0</v>
      </c>
      <c r="S256" s="267">
        <v>0</v>
      </c>
      <c r="T256" s="268">
        <f>S256*H256</f>
        <v>0</v>
      </c>
      <c r="AR256" s="24" t="s">
        <v>138</v>
      </c>
      <c r="AT256" s="24" t="s">
        <v>134</v>
      </c>
      <c r="AU256" s="24" t="s">
        <v>78</v>
      </c>
      <c r="AY256" s="24" t="s">
        <v>132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4" t="s">
        <v>76</v>
      </c>
      <c r="BK256" s="203">
        <f>ROUND(I256*H256,2)</f>
        <v>0</v>
      </c>
      <c r="BL256" s="24" t="s">
        <v>138</v>
      </c>
      <c r="BM256" s="24" t="s">
        <v>873</v>
      </c>
    </row>
    <row r="257" spans="2:12" s="1" customFormat="1" ht="6.95" customHeight="1">
      <c r="B257" s="56"/>
      <c r="C257" s="57"/>
      <c r="D257" s="57"/>
      <c r="E257" s="57"/>
      <c r="F257" s="57"/>
      <c r="G257" s="57"/>
      <c r="H257" s="57"/>
      <c r="I257" s="139"/>
      <c r="J257" s="57"/>
      <c r="K257" s="57"/>
      <c r="L257" s="61"/>
    </row>
  </sheetData>
  <sheetProtection password="CC35" sheet="1" objects="1" scenarios="1" formatCells="0" formatColumns="0" formatRows="0" sort="0" autoFilter="0"/>
  <autoFilter ref="C84:K256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399" t="s">
        <v>95</v>
      </c>
      <c r="H1" s="399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17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Horní Bříza, Tovární ulice obnova kanalizace a vodovodu-1</v>
      </c>
      <c r="F7" s="393"/>
      <c r="G7" s="393"/>
      <c r="H7" s="393"/>
      <c r="I7" s="117"/>
      <c r="J7" s="29"/>
      <c r="K7" s="31"/>
    </row>
    <row r="8" spans="1:70" s="1" customFormat="1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4" t="s">
        <v>874</v>
      </c>
      <c r="F9" s="395"/>
      <c r="G9" s="395"/>
      <c r="H9" s="39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19</v>
      </c>
      <c r="E11" s="42"/>
      <c r="F11" s="35" t="s">
        <v>20</v>
      </c>
      <c r="G11" s="42"/>
      <c r="H11" s="42"/>
      <c r="I11" s="119" t="s">
        <v>21</v>
      </c>
      <c r="J11" s="35" t="s">
        <v>20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19" t="s">
        <v>24</v>
      </c>
      <c r="J12" s="120" t="str">
        <f>'Rekapitulace stavby'!AN8</f>
        <v>10.3.2017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19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28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29</v>
      </c>
      <c r="E17" s="42"/>
      <c r="F17" s="42"/>
      <c r="G17" s="42"/>
      <c r="H17" s="42"/>
      <c r="I17" s="119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28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31</v>
      </c>
      <c r="E20" s="42"/>
      <c r="F20" s="42"/>
      <c r="G20" s="42"/>
      <c r="H20" s="42"/>
      <c r="I20" s="119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28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20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34</v>
      </c>
      <c r="E27" s="42"/>
      <c r="F27" s="42"/>
      <c r="G27" s="42"/>
      <c r="H27" s="42"/>
      <c r="I27" s="118"/>
      <c r="J27" s="128">
        <f>ROUND(J88,2)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36</v>
      </c>
      <c r="G29" s="42"/>
      <c r="H29" s="42"/>
      <c r="I29" s="129" t="s">
        <v>35</v>
      </c>
      <c r="J29" s="46" t="s">
        <v>37</v>
      </c>
      <c r="K29" s="45"/>
    </row>
    <row r="30" spans="2:11" s="1" customFormat="1" ht="14.45" customHeight="1">
      <c r="B30" s="41"/>
      <c r="C30" s="42"/>
      <c r="D30" s="49" t="s">
        <v>38</v>
      </c>
      <c r="E30" s="49" t="s">
        <v>39</v>
      </c>
      <c r="F30" s="130">
        <f>ROUND(SUM(BE88:BE396), 2)</f>
        <v>0</v>
      </c>
      <c r="G30" s="42"/>
      <c r="H30" s="42"/>
      <c r="I30" s="131">
        <v>0.21</v>
      </c>
      <c r="J30" s="130">
        <f>ROUND(ROUND((SUM(BE88:BE396)),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40</v>
      </c>
      <c r="F31" s="130">
        <f>ROUND(SUM(BF88:BF396), 2)</f>
        <v>0</v>
      </c>
      <c r="G31" s="42"/>
      <c r="H31" s="42"/>
      <c r="I31" s="131">
        <v>0.15</v>
      </c>
      <c r="J31" s="130">
        <f>ROUND(ROUND((SUM(BF88:BF396)),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41</v>
      </c>
      <c r="F32" s="130">
        <f>ROUND(SUM(BG88:BG396),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42</v>
      </c>
      <c r="F33" s="130">
        <f>ROUND(SUM(BH88:BH396),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43</v>
      </c>
      <c r="F34" s="130">
        <f>ROUND(SUM(BI88:BI396),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44</v>
      </c>
      <c r="E36" s="79"/>
      <c r="F36" s="79"/>
      <c r="G36" s="134" t="s">
        <v>45</v>
      </c>
      <c r="H36" s="135" t="s">
        <v>46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17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Horní Bříza, Tovární ulice obnova kanalizace a vodovodu-1</v>
      </c>
      <c r="F45" s="393"/>
      <c r="G45" s="393"/>
      <c r="H45" s="393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04 - Vodovod - západ</v>
      </c>
      <c r="F47" s="395"/>
      <c r="G47" s="395"/>
      <c r="H47" s="39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19" t="s">
        <v>24</v>
      </c>
      <c r="J49" s="120" t="str">
        <f>IF(J12="","",J12)</f>
        <v>10.3.2017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 xml:space="preserve"> </v>
      </c>
      <c r="G51" s="42"/>
      <c r="H51" s="42"/>
      <c r="I51" s="119" t="s">
        <v>31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29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103</v>
      </c>
      <c r="D54" s="132"/>
      <c r="E54" s="132"/>
      <c r="F54" s="132"/>
      <c r="G54" s="132"/>
      <c r="H54" s="132"/>
      <c r="I54" s="145"/>
      <c r="J54" s="146" t="s">
        <v>104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105</v>
      </c>
      <c r="D56" s="42"/>
      <c r="E56" s="42"/>
      <c r="F56" s="42"/>
      <c r="G56" s="42"/>
      <c r="H56" s="42"/>
      <c r="I56" s="118"/>
      <c r="J56" s="128">
        <f>J88</f>
        <v>0</v>
      </c>
      <c r="K56" s="45"/>
      <c r="AU56" s="24" t="s">
        <v>106</v>
      </c>
    </row>
    <row r="57" spans="2:47" s="7" customFormat="1" ht="24.95" customHeight="1">
      <c r="B57" s="149"/>
      <c r="C57" s="150"/>
      <c r="D57" s="151" t="s">
        <v>107</v>
      </c>
      <c r="E57" s="152"/>
      <c r="F57" s="152"/>
      <c r="G57" s="152"/>
      <c r="H57" s="152"/>
      <c r="I57" s="153"/>
      <c r="J57" s="154">
        <f>J89</f>
        <v>0</v>
      </c>
      <c r="K57" s="155"/>
    </row>
    <row r="58" spans="2:47" s="8" customFormat="1" ht="19.899999999999999" customHeight="1">
      <c r="B58" s="156"/>
      <c r="C58" s="157"/>
      <c r="D58" s="158" t="s">
        <v>108</v>
      </c>
      <c r="E58" s="159"/>
      <c r="F58" s="159"/>
      <c r="G58" s="159"/>
      <c r="H58" s="159"/>
      <c r="I58" s="160"/>
      <c r="J58" s="161">
        <f>J90</f>
        <v>0</v>
      </c>
      <c r="K58" s="162"/>
    </row>
    <row r="59" spans="2:47" s="8" customFormat="1" ht="19.899999999999999" customHeight="1">
      <c r="B59" s="156"/>
      <c r="C59" s="157"/>
      <c r="D59" s="158" t="s">
        <v>875</v>
      </c>
      <c r="E59" s="159"/>
      <c r="F59" s="159"/>
      <c r="G59" s="159"/>
      <c r="H59" s="159"/>
      <c r="I59" s="160"/>
      <c r="J59" s="161">
        <f>J170</f>
        <v>0</v>
      </c>
      <c r="K59" s="162"/>
    </row>
    <row r="60" spans="2:47" s="8" customFormat="1" ht="19.899999999999999" customHeight="1">
      <c r="B60" s="156"/>
      <c r="C60" s="157"/>
      <c r="D60" s="158" t="s">
        <v>110</v>
      </c>
      <c r="E60" s="159"/>
      <c r="F60" s="159"/>
      <c r="G60" s="159"/>
      <c r="H60" s="159"/>
      <c r="I60" s="160"/>
      <c r="J60" s="161">
        <f>J173</f>
        <v>0</v>
      </c>
      <c r="K60" s="162"/>
    </row>
    <row r="61" spans="2:47" s="8" customFormat="1" ht="19.899999999999999" customHeight="1">
      <c r="B61" s="156"/>
      <c r="C61" s="157"/>
      <c r="D61" s="158" t="s">
        <v>111</v>
      </c>
      <c r="E61" s="159"/>
      <c r="F61" s="159"/>
      <c r="G61" s="159"/>
      <c r="H61" s="159"/>
      <c r="I61" s="160"/>
      <c r="J61" s="161">
        <f>J183</f>
        <v>0</v>
      </c>
      <c r="K61" s="162"/>
    </row>
    <row r="62" spans="2:47" s="8" customFormat="1" ht="19.899999999999999" customHeight="1">
      <c r="B62" s="156"/>
      <c r="C62" s="157"/>
      <c r="D62" s="158" t="s">
        <v>876</v>
      </c>
      <c r="E62" s="159"/>
      <c r="F62" s="159"/>
      <c r="G62" s="159"/>
      <c r="H62" s="159"/>
      <c r="I62" s="160"/>
      <c r="J62" s="161">
        <f>J186</f>
        <v>0</v>
      </c>
      <c r="K62" s="162"/>
    </row>
    <row r="63" spans="2:47" s="8" customFormat="1" ht="19.899999999999999" customHeight="1">
      <c r="B63" s="156"/>
      <c r="C63" s="157"/>
      <c r="D63" s="158" t="s">
        <v>112</v>
      </c>
      <c r="E63" s="159"/>
      <c r="F63" s="159"/>
      <c r="G63" s="159"/>
      <c r="H63" s="159"/>
      <c r="I63" s="160"/>
      <c r="J63" s="161">
        <f>J189</f>
        <v>0</v>
      </c>
      <c r="K63" s="162"/>
    </row>
    <row r="64" spans="2:47" s="8" customFormat="1" ht="19.899999999999999" customHeight="1">
      <c r="B64" s="156"/>
      <c r="C64" s="157"/>
      <c r="D64" s="158" t="s">
        <v>113</v>
      </c>
      <c r="E64" s="159"/>
      <c r="F64" s="159"/>
      <c r="G64" s="159"/>
      <c r="H64" s="159"/>
      <c r="I64" s="160"/>
      <c r="J64" s="161">
        <f>J371</f>
        <v>0</v>
      </c>
      <c r="K64" s="162"/>
    </row>
    <row r="65" spans="2:12" s="8" customFormat="1" ht="19.899999999999999" customHeight="1">
      <c r="B65" s="156"/>
      <c r="C65" s="157"/>
      <c r="D65" s="158" t="s">
        <v>114</v>
      </c>
      <c r="E65" s="159"/>
      <c r="F65" s="159"/>
      <c r="G65" s="159"/>
      <c r="H65" s="159"/>
      <c r="I65" s="160"/>
      <c r="J65" s="161">
        <f>J374</f>
        <v>0</v>
      </c>
      <c r="K65" s="162"/>
    </row>
    <row r="66" spans="2:12" s="8" customFormat="1" ht="19.899999999999999" customHeight="1">
      <c r="B66" s="156"/>
      <c r="C66" s="157"/>
      <c r="D66" s="158" t="s">
        <v>115</v>
      </c>
      <c r="E66" s="159"/>
      <c r="F66" s="159"/>
      <c r="G66" s="159"/>
      <c r="H66" s="159"/>
      <c r="I66" s="160"/>
      <c r="J66" s="161">
        <f>J387</f>
        <v>0</v>
      </c>
      <c r="K66" s="162"/>
    </row>
    <row r="67" spans="2:12" s="7" customFormat="1" ht="24.95" customHeight="1">
      <c r="B67" s="149"/>
      <c r="C67" s="150"/>
      <c r="D67" s="151" t="s">
        <v>877</v>
      </c>
      <c r="E67" s="152"/>
      <c r="F67" s="152"/>
      <c r="G67" s="152"/>
      <c r="H67" s="152"/>
      <c r="I67" s="153"/>
      <c r="J67" s="154">
        <f>J389</f>
        <v>0</v>
      </c>
      <c r="K67" s="155"/>
    </row>
    <row r="68" spans="2:12" s="8" customFormat="1" ht="19.899999999999999" customHeight="1">
      <c r="B68" s="156"/>
      <c r="C68" s="157"/>
      <c r="D68" s="158" t="s">
        <v>878</v>
      </c>
      <c r="E68" s="159"/>
      <c r="F68" s="159"/>
      <c r="G68" s="159"/>
      <c r="H68" s="159"/>
      <c r="I68" s="160"/>
      <c r="J68" s="161">
        <f>J390</f>
        <v>0</v>
      </c>
      <c r="K68" s="162"/>
    </row>
    <row r="69" spans="2:12" s="1" customFormat="1" ht="21.75" customHeight="1">
      <c r="B69" s="41"/>
      <c r="C69" s="42"/>
      <c r="D69" s="42"/>
      <c r="E69" s="42"/>
      <c r="F69" s="42"/>
      <c r="G69" s="42"/>
      <c r="H69" s="42"/>
      <c r="I69" s="118"/>
      <c r="J69" s="42"/>
      <c r="K69" s="45"/>
    </row>
    <row r="70" spans="2:12" s="1" customFormat="1" ht="6.95" customHeight="1">
      <c r="B70" s="56"/>
      <c r="C70" s="57"/>
      <c r="D70" s="57"/>
      <c r="E70" s="57"/>
      <c r="F70" s="57"/>
      <c r="G70" s="57"/>
      <c r="H70" s="57"/>
      <c r="I70" s="139"/>
      <c r="J70" s="57"/>
      <c r="K70" s="58"/>
    </row>
    <row r="74" spans="2:12" s="1" customFormat="1" ht="6.95" customHeight="1">
      <c r="B74" s="59"/>
      <c r="C74" s="60"/>
      <c r="D74" s="60"/>
      <c r="E74" s="60"/>
      <c r="F74" s="60"/>
      <c r="G74" s="60"/>
      <c r="H74" s="60"/>
      <c r="I74" s="142"/>
      <c r="J74" s="60"/>
      <c r="K74" s="60"/>
      <c r="L74" s="61"/>
    </row>
    <row r="75" spans="2:12" s="1" customFormat="1" ht="36.950000000000003" customHeight="1">
      <c r="B75" s="41"/>
      <c r="C75" s="62" t="s">
        <v>116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4.45" customHeight="1">
      <c r="B77" s="41"/>
      <c r="C77" s="65" t="s">
        <v>17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22.5" customHeight="1">
      <c r="B78" s="41"/>
      <c r="C78" s="63"/>
      <c r="D78" s="63"/>
      <c r="E78" s="396" t="str">
        <f>E7</f>
        <v>Horní Bříza, Tovární ulice obnova kanalizace a vodovodu-1</v>
      </c>
      <c r="F78" s="397"/>
      <c r="G78" s="397"/>
      <c r="H78" s="397"/>
      <c r="I78" s="163"/>
      <c r="J78" s="63"/>
      <c r="K78" s="63"/>
      <c r="L78" s="61"/>
    </row>
    <row r="79" spans="2:12" s="1" customFormat="1" ht="14.45" customHeight="1">
      <c r="B79" s="41"/>
      <c r="C79" s="65" t="s">
        <v>100</v>
      </c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23.25" customHeight="1">
      <c r="B80" s="41"/>
      <c r="C80" s="63"/>
      <c r="D80" s="63"/>
      <c r="E80" s="372" t="str">
        <f>E9</f>
        <v>04 - Vodovod - západ</v>
      </c>
      <c r="F80" s="398"/>
      <c r="G80" s="398"/>
      <c r="H80" s="398"/>
      <c r="I80" s="163"/>
      <c r="J80" s="63"/>
      <c r="K80" s="63"/>
      <c r="L80" s="61"/>
    </row>
    <row r="81" spans="2:65" s="1" customFormat="1" ht="6.9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18" customHeight="1">
      <c r="B82" s="41"/>
      <c r="C82" s="65" t="s">
        <v>22</v>
      </c>
      <c r="D82" s="63"/>
      <c r="E82" s="63"/>
      <c r="F82" s="164" t="str">
        <f>F12</f>
        <v xml:space="preserve"> </v>
      </c>
      <c r="G82" s="63"/>
      <c r="H82" s="63"/>
      <c r="I82" s="165" t="s">
        <v>24</v>
      </c>
      <c r="J82" s="73" t="str">
        <f>IF(J12="","",J12)</f>
        <v>10.3.2017</v>
      </c>
      <c r="K82" s="63"/>
      <c r="L82" s="61"/>
    </row>
    <row r="83" spans="2:65" s="1" customFormat="1" ht="6.9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1" customFormat="1">
      <c r="B84" s="41"/>
      <c r="C84" s="65" t="s">
        <v>26</v>
      </c>
      <c r="D84" s="63"/>
      <c r="E84" s="63"/>
      <c r="F84" s="164" t="str">
        <f>E15</f>
        <v xml:space="preserve"> </v>
      </c>
      <c r="G84" s="63"/>
      <c r="H84" s="63"/>
      <c r="I84" s="165" t="s">
        <v>31</v>
      </c>
      <c r="J84" s="164" t="str">
        <f>E21</f>
        <v xml:space="preserve"> </v>
      </c>
      <c r="K84" s="63"/>
      <c r="L84" s="61"/>
    </row>
    <row r="85" spans="2:65" s="1" customFormat="1" ht="14.45" customHeight="1">
      <c r="B85" s="41"/>
      <c r="C85" s="65" t="s">
        <v>29</v>
      </c>
      <c r="D85" s="63"/>
      <c r="E85" s="63"/>
      <c r="F85" s="164" t="str">
        <f>IF(E18="","",E18)</f>
        <v/>
      </c>
      <c r="G85" s="63"/>
      <c r="H85" s="63"/>
      <c r="I85" s="163"/>
      <c r="J85" s="63"/>
      <c r="K85" s="63"/>
      <c r="L85" s="61"/>
    </row>
    <row r="86" spans="2:65" s="1" customFormat="1" ht="10.35" customHeight="1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9" customFormat="1" ht="29.25" customHeight="1">
      <c r="B87" s="166"/>
      <c r="C87" s="167" t="s">
        <v>117</v>
      </c>
      <c r="D87" s="168" t="s">
        <v>53</v>
      </c>
      <c r="E87" s="168" t="s">
        <v>49</v>
      </c>
      <c r="F87" s="168" t="s">
        <v>118</v>
      </c>
      <c r="G87" s="168" t="s">
        <v>119</v>
      </c>
      <c r="H87" s="168" t="s">
        <v>120</v>
      </c>
      <c r="I87" s="169" t="s">
        <v>121</v>
      </c>
      <c r="J87" s="168" t="s">
        <v>104</v>
      </c>
      <c r="K87" s="170" t="s">
        <v>122</v>
      </c>
      <c r="L87" s="171"/>
      <c r="M87" s="81" t="s">
        <v>123</v>
      </c>
      <c r="N87" s="82" t="s">
        <v>38</v>
      </c>
      <c r="O87" s="82" t="s">
        <v>124</v>
      </c>
      <c r="P87" s="82" t="s">
        <v>125</v>
      </c>
      <c r="Q87" s="82" t="s">
        <v>126</v>
      </c>
      <c r="R87" s="82" t="s">
        <v>127</v>
      </c>
      <c r="S87" s="82" t="s">
        <v>128</v>
      </c>
      <c r="T87" s="83" t="s">
        <v>129</v>
      </c>
    </row>
    <row r="88" spans="2:65" s="1" customFormat="1" ht="29.25" customHeight="1">
      <c r="B88" s="41"/>
      <c r="C88" s="87" t="s">
        <v>105</v>
      </c>
      <c r="D88" s="63"/>
      <c r="E88" s="63"/>
      <c r="F88" s="63"/>
      <c r="G88" s="63"/>
      <c r="H88" s="63"/>
      <c r="I88" s="163"/>
      <c r="J88" s="172">
        <f>BK88</f>
        <v>0</v>
      </c>
      <c r="K88" s="63"/>
      <c r="L88" s="61"/>
      <c r="M88" s="84"/>
      <c r="N88" s="85"/>
      <c r="O88" s="85"/>
      <c r="P88" s="173">
        <f>P89+P389</f>
        <v>0</v>
      </c>
      <c r="Q88" s="85"/>
      <c r="R88" s="173">
        <f>R89+R389</f>
        <v>1100.6819496000001</v>
      </c>
      <c r="S88" s="85"/>
      <c r="T88" s="174">
        <f>T89+T389</f>
        <v>391.39470000000006</v>
      </c>
      <c r="AT88" s="24" t="s">
        <v>67</v>
      </c>
      <c r="AU88" s="24" t="s">
        <v>106</v>
      </c>
      <c r="BK88" s="175">
        <f>BK89+BK389</f>
        <v>0</v>
      </c>
    </row>
    <row r="89" spans="2:65" s="10" customFormat="1" ht="37.35" customHeight="1">
      <c r="B89" s="176"/>
      <c r="C89" s="177"/>
      <c r="D89" s="178" t="s">
        <v>67</v>
      </c>
      <c r="E89" s="179" t="s">
        <v>130</v>
      </c>
      <c r="F89" s="179" t="s">
        <v>131</v>
      </c>
      <c r="G89" s="177"/>
      <c r="H89" s="177"/>
      <c r="I89" s="180"/>
      <c r="J89" s="181">
        <f>BK89</f>
        <v>0</v>
      </c>
      <c r="K89" s="177"/>
      <c r="L89" s="182"/>
      <c r="M89" s="183"/>
      <c r="N89" s="184"/>
      <c r="O89" s="184"/>
      <c r="P89" s="185">
        <f>P90+P170+P173+P183+P186+P189+P371+P374+P387</f>
        <v>0</v>
      </c>
      <c r="Q89" s="184"/>
      <c r="R89" s="185">
        <f>R90+R170+R173+R183+R186+R189+R371+R374+R387</f>
        <v>1100.5950296000001</v>
      </c>
      <c r="S89" s="184"/>
      <c r="T89" s="186">
        <f>T90+T170+T173+T183+T186+T189+T371+T374+T387</f>
        <v>391.39470000000006</v>
      </c>
      <c r="AR89" s="187" t="s">
        <v>76</v>
      </c>
      <c r="AT89" s="188" t="s">
        <v>67</v>
      </c>
      <c r="AU89" s="188" t="s">
        <v>68</v>
      </c>
      <c r="AY89" s="187" t="s">
        <v>132</v>
      </c>
      <c r="BK89" s="189">
        <f>BK90+BK170+BK173+BK183+BK186+BK189+BK371+BK374+BK387</f>
        <v>0</v>
      </c>
    </row>
    <row r="90" spans="2:65" s="10" customFormat="1" ht="19.899999999999999" customHeight="1">
      <c r="B90" s="176"/>
      <c r="C90" s="177"/>
      <c r="D90" s="190" t="s">
        <v>67</v>
      </c>
      <c r="E90" s="191" t="s">
        <v>76</v>
      </c>
      <c r="F90" s="191" t="s">
        <v>133</v>
      </c>
      <c r="G90" s="177"/>
      <c r="H90" s="177"/>
      <c r="I90" s="180"/>
      <c r="J90" s="192">
        <f>BK90</f>
        <v>0</v>
      </c>
      <c r="K90" s="177"/>
      <c r="L90" s="182"/>
      <c r="M90" s="183"/>
      <c r="N90" s="184"/>
      <c r="O90" s="184"/>
      <c r="P90" s="185">
        <f>SUM(P91:P169)</f>
        <v>0</v>
      </c>
      <c r="Q90" s="184"/>
      <c r="R90" s="185">
        <f>SUM(R91:R169)</f>
        <v>1086.9203755999999</v>
      </c>
      <c r="S90" s="184"/>
      <c r="T90" s="186">
        <f>SUM(T91:T169)</f>
        <v>391.39470000000006</v>
      </c>
      <c r="AR90" s="187" t="s">
        <v>76</v>
      </c>
      <c r="AT90" s="188" t="s">
        <v>67</v>
      </c>
      <c r="AU90" s="188" t="s">
        <v>76</v>
      </c>
      <c r="AY90" s="187" t="s">
        <v>132</v>
      </c>
      <c r="BK90" s="189">
        <f>SUM(BK91:BK169)</f>
        <v>0</v>
      </c>
    </row>
    <row r="91" spans="2:65" s="1" customFormat="1" ht="22.5" customHeight="1">
      <c r="B91" s="41"/>
      <c r="C91" s="193" t="s">
        <v>76</v>
      </c>
      <c r="D91" s="193" t="s">
        <v>134</v>
      </c>
      <c r="E91" s="194" t="s">
        <v>135</v>
      </c>
      <c r="F91" s="195" t="s">
        <v>879</v>
      </c>
      <c r="G91" s="196" t="s">
        <v>137</v>
      </c>
      <c r="H91" s="197">
        <v>491</v>
      </c>
      <c r="I91" s="198"/>
      <c r="J91" s="197">
        <f>ROUND(I91*H91,2)</f>
        <v>0</v>
      </c>
      <c r="K91" s="195" t="s">
        <v>20</v>
      </c>
      <c r="L91" s="61"/>
      <c r="M91" s="199" t="s">
        <v>20</v>
      </c>
      <c r="N91" s="200" t="s">
        <v>39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138</v>
      </c>
      <c r="AT91" s="24" t="s">
        <v>134</v>
      </c>
      <c r="AU91" s="24" t="s">
        <v>78</v>
      </c>
      <c r="AY91" s="24" t="s">
        <v>132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76</v>
      </c>
      <c r="BK91" s="203">
        <f>ROUND(I91*H91,2)</f>
        <v>0</v>
      </c>
      <c r="BL91" s="24" t="s">
        <v>138</v>
      </c>
      <c r="BM91" s="24" t="s">
        <v>880</v>
      </c>
    </row>
    <row r="92" spans="2:65" s="11" customFormat="1" ht="13.5">
      <c r="B92" s="204"/>
      <c r="C92" s="205"/>
      <c r="D92" s="206" t="s">
        <v>140</v>
      </c>
      <c r="E92" s="207" t="s">
        <v>20</v>
      </c>
      <c r="F92" s="208" t="s">
        <v>881</v>
      </c>
      <c r="G92" s="205"/>
      <c r="H92" s="209" t="s">
        <v>20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140</v>
      </c>
      <c r="AU92" s="215" t="s">
        <v>78</v>
      </c>
      <c r="AV92" s="11" t="s">
        <v>76</v>
      </c>
      <c r="AW92" s="11" t="s">
        <v>32</v>
      </c>
      <c r="AX92" s="11" t="s">
        <v>68</v>
      </c>
      <c r="AY92" s="215" t="s">
        <v>132</v>
      </c>
    </row>
    <row r="93" spans="2:65" s="12" customFormat="1" ht="13.5">
      <c r="B93" s="216"/>
      <c r="C93" s="217"/>
      <c r="D93" s="218" t="s">
        <v>140</v>
      </c>
      <c r="E93" s="219" t="s">
        <v>20</v>
      </c>
      <c r="F93" s="220" t="s">
        <v>332</v>
      </c>
      <c r="G93" s="217"/>
      <c r="H93" s="221">
        <v>491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140</v>
      </c>
      <c r="AU93" s="227" t="s">
        <v>78</v>
      </c>
      <c r="AV93" s="12" t="s">
        <v>78</v>
      </c>
      <c r="AW93" s="12" t="s">
        <v>32</v>
      </c>
      <c r="AX93" s="12" t="s">
        <v>76</v>
      </c>
      <c r="AY93" s="227" t="s">
        <v>132</v>
      </c>
    </row>
    <row r="94" spans="2:65" s="1" customFormat="1" ht="22.5" customHeight="1">
      <c r="B94" s="41"/>
      <c r="C94" s="193" t="s">
        <v>78</v>
      </c>
      <c r="D94" s="193" t="s">
        <v>134</v>
      </c>
      <c r="E94" s="194" t="s">
        <v>143</v>
      </c>
      <c r="F94" s="195" t="s">
        <v>144</v>
      </c>
      <c r="G94" s="196" t="s">
        <v>145</v>
      </c>
      <c r="H94" s="197">
        <v>4</v>
      </c>
      <c r="I94" s="198"/>
      <c r="J94" s="197">
        <f>ROUND(I94*H94,2)</f>
        <v>0</v>
      </c>
      <c r="K94" s="195" t="s">
        <v>20</v>
      </c>
      <c r="L94" s="61"/>
      <c r="M94" s="199" t="s">
        <v>20</v>
      </c>
      <c r="N94" s="200" t="s">
        <v>39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138</v>
      </c>
      <c r="AT94" s="24" t="s">
        <v>134</v>
      </c>
      <c r="AU94" s="24" t="s">
        <v>78</v>
      </c>
      <c r="AY94" s="24" t="s">
        <v>132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76</v>
      </c>
      <c r="BK94" s="203">
        <f>ROUND(I94*H94,2)</f>
        <v>0</v>
      </c>
      <c r="BL94" s="24" t="s">
        <v>138</v>
      </c>
      <c r="BM94" s="24" t="s">
        <v>882</v>
      </c>
    </row>
    <row r="95" spans="2:65" s="11" customFormat="1" ht="13.5">
      <c r="B95" s="204"/>
      <c r="C95" s="205"/>
      <c r="D95" s="206" t="s">
        <v>140</v>
      </c>
      <c r="E95" s="207" t="s">
        <v>20</v>
      </c>
      <c r="F95" s="208" t="s">
        <v>881</v>
      </c>
      <c r="G95" s="205"/>
      <c r="H95" s="209" t="s">
        <v>20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140</v>
      </c>
      <c r="AU95" s="215" t="s">
        <v>78</v>
      </c>
      <c r="AV95" s="11" t="s">
        <v>76</v>
      </c>
      <c r="AW95" s="11" t="s">
        <v>32</v>
      </c>
      <c r="AX95" s="11" t="s">
        <v>68</v>
      </c>
      <c r="AY95" s="215" t="s">
        <v>132</v>
      </c>
    </row>
    <row r="96" spans="2:65" s="12" customFormat="1" ht="13.5">
      <c r="B96" s="216"/>
      <c r="C96" s="217"/>
      <c r="D96" s="218" t="s">
        <v>140</v>
      </c>
      <c r="E96" s="219" t="s">
        <v>20</v>
      </c>
      <c r="F96" s="220" t="s">
        <v>138</v>
      </c>
      <c r="G96" s="217"/>
      <c r="H96" s="221">
        <v>4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2" t="s">
        <v>78</v>
      </c>
      <c r="AW96" s="12" t="s">
        <v>32</v>
      </c>
      <c r="AX96" s="12" t="s">
        <v>76</v>
      </c>
      <c r="AY96" s="227" t="s">
        <v>132</v>
      </c>
    </row>
    <row r="97" spans="2:65" s="1" customFormat="1" ht="22.5" customHeight="1">
      <c r="B97" s="41"/>
      <c r="C97" s="193" t="s">
        <v>148</v>
      </c>
      <c r="D97" s="193" t="s">
        <v>134</v>
      </c>
      <c r="E97" s="194" t="s">
        <v>582</v>
      </c>
      <c r="F97" s="195" t="s">
        <v>883</v>
      </c>
      <c r="G97" s="196" t="s">
        <v>884</v>
      </c>
      <c r="H97" s="197">
        <v>2</v>
      </c>
      <c r="I97" s="198"/>
      <c r="J97" s="197">
        <f>ROUND(I97*H97,2)</f>
        <v>0</v>
      </c>
      <c r="K97" s="195" t="s">
        <v>20</v>
      </c>
      <c r="L97" s="61"/>
      <c r="M97" s="199" t="s">
        <v>20</v>
      </c>
      <c r="N97" s="200" t="s">
        <v>39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138</v>
      </c>
      <c r="AT97" s="24" t="s">
        <v>134</v>
      </c>
      <c r="AU97" s="24" t="s">
        <v>78</v>
      </c>
      <c r="AY97" s="24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76</v>
      </c>
      <c r="BK97" s="203">
        <f>ROUND(I97*H97,2)</f>
        <v>0</v>
      </c>
      <c r="BL97" s="24" t="s">
        <v>138</v>
      </c>
      <c r="BM97" s="24" t="s">
        <v>885</v>
      </c>
    </row>
    <row r="98" spans="2:65" s="11" customFormat="1" ht="13.5">
      <c r="B98" s="204"/>
      <c r="C98" s="205"/>
      <c r="D98" s="206" t="s">
        <v>140</v>
      </c>
      <c r="E98" s="207" t="s">
        <v>20</v>
      </c>
      <c r="F98" s="208" t="s">
        <v>886</v>
      </c>
      <c r="G98" s="205"/>
      <c r="H98" s="209" t="s">
        <v>20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140</v>
      </c>
      <c r="AU98" s="215" t="s">
        <v>78</v>
      </c>
      <c r="AV98" s="11" t="s">
        <v>76</v>
      </c>
      <c r="AW98" s="11" t="s">
        <v>32</v>
      </c>
      <c r="AX98" s="11" t="s">
        <v>68</v>
      </c>
      <c r="AY98" s="215" t="s">
        <v>132</v>
      </c>
    </row>
    <row r="99" spans="2:65" s="12" customFormat="1" ht="13.5">
      <c r="B99" s="216"/>
      <c r="C99" s="217"/>
      <c r="D99" s="218" t="s">
        <v>140</v>
      </c>
      <c r="E99" s="219" t="s">
        <v>20</v>
      </c>
      <c r="F99" s="220" t="s">
        <v>887</v>
      </c>
      <c r="G99" s="217"/>
      <c r="H99" s="221">
        <v>2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140</v>
      </c>
      <c r="AU99" s="227" t="s">
        <v>78</v>
      </c>
      <c r="AV99" s="12" t="s">
        <v>78</v>
      </c>
      <c r="AW99" s="12" t="s">
        <v>32</v>
      </c>
      <c r="AX99" s="12" t="s">
        <v>76</v>
      </c>
      <c r="AY99" s="227" t="s">
        <v>132</v>
      </c>
    </row>
    <row r="100" spans="2:65" s="1" customFormat="1" ht="22.5" customHeight="1">
      <c r="B100" s="41"/>
      <c r="C100" s="193" t="s">
        <v>138</v>
      </c>
      <c r="D100" s="193" t="s">
        <v>134</v>
      </c>
      <c r="E100" s="194" t="s">
        <v>888</v>
      </c>
      <c r="F100" s="195" t="s">
        <v>889</v>
      </c>
      <c r="G100" s="196" t="s">
        <v>158</v>
      </c>
      <c r="H100" s="197">
        <v>17.100000000000001</v>
      </c>
      <c r="I100" s="198"/>
      <c r="J100" s="197">
        <f>ROUND(I100*H100,2)</f>
        <v>0</v>
      </c>
      <c r="K100" s="195" t="s">
        <v>159</v>
      </c>
      <c r="L100" s="61"/>
      <c r="M100" s="199" t="s">
        <v>20</v>
      </c>
      <c r="N100" s="200" t="s">
        <v>39</v>
      </c>
      <c r="O100" s="42"/>
      <c r="P100" s="201">
        <f>O100*H100</f>
        <v>0</v>
      </c>
      <c r="Q100" s="201">
        <v>0</v>
      </c>
      <c r="R100" s="201">
        <f>Q100*H100</f>
        <v>0</v>
      </c>
      <c r="S100" s="201">
        <v>0.41699999999999998</v>
      </c>
      <c r="T100" s="202">
        <f>S100*H100</f>
        <v>7.1307</v>
      </c>
      <c r="AR100" s="24" t="s">
        <v>138</v>
      </c>
      <c r="AT100" s="24" t="s">
        <v>134</v>
      </c>
      <c r="AU100" s="24" t="s">
        <v>78</v>
      </c>
      <c r="AY100" s="24" t="s">
        <v>132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76</v>
      </c>
      <c r="BK100" s="203">
        <f>ROUND(I100*H100,2)</f>
        <v>0</v>
      </c>
      <c r="BL100" s="24" t="s">
        <v>138</v>
      </c>
      <c r="BM100" s="24" t="s">
        <v>890</v>
      </c>
    </row>
    <row r="101" spans="2:65" s="12" customFormat="1" ht="13.5">
      <c r="B101" s="216"/>
      <c r="C101" s="217"/>
      <c r="D101" s="218" t="s">
        <v>140</v>
      </c>
      <c r="E101" s="219" t="s">
        <v>20</v>
      </c>
      <c r="F101" s="220" t="s">
        <v>891</v>
      </c>
      <c r="G101" s="217"/>
      <c r="H101" s="221">
        <v>17.100000000000001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78</v>
      </c>
      <c r="AV101" s="12" t="s">
        <v>78</v>
      </c>
      <c r="AW101" s="12" t="s">
        <v>32</v>
      </c>
      <c r="AX101" s="12" t="s">
        <v>76</v>
      </c>
      <c r="AY101" s="227" t="s">
        <v>132</v>
      </c>
    </row>
    <row r="102" spans="2:65" s="1" customFormat="1" ht="22.5" customHeight="1">
      <c r="B102" s="41"/>
      <c r="C102" s="193" t="s">
        <v>155</v>
      </c>
      <c r="D102" s="193" t="s">
        <v>134</v>
      </c>
      <c r="E102" s="194" t="s">
        <v>163</v>
      </c>
      <c r="F102" s="195" t="s">
        <v>164</v>
      </c>
      <c r="G102" s="196" t="s">
        <v>158</v>
      </c>
      <c r="H102" s="197">
        <v>208.8</v>
      </c>
      <c r="I102" s="198"/>
      <c r="J102" s="197">
        <f>ROUND(I102*H102,2)</f>
        <v>0</v>
      </c>
      <c r="K102" s="195" t="s">
        <v>159</v>
      </c>
      <c r="L102" s="61"/>
      <c r="M102" s="199" t="s">
        <v>20</v>
      </c>
      <c r="N102" s="200" t="s">
        <v>39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0.29499999999999998</v>
      </c>
      <c r="T102" s="202">
        <f>S102*H102</f>
        <v>61.596000000000004</v>
      </c>
      <c r="AR102" s="24" t="s">
        <v>138</v>
      </c>
      <c r="AT102" s="24" t="s">
        <v>134</v>
      </c>
      <c r="AU102" s="24" t="s">
        <v>78</v>
      </c>
      <c r="AY102" s="24" t="s">
        <v>132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76</v>
      </c>
      <c r="BK102" s="203">
        <f>ROUND(I102*H102,2)</f>
        <v>0</v>
      </c>
      <c r="BL102" s="24" t="s">
        <v>138</v>
      </c>
      <c r="BM102" s="24" t="s">
        <v>892</v>
      </c>
    </row>
    <row r="103" spans="2:65" s="12" customFormat="1" ht="13.5">
      <c r="B103" s="216"/>
      <c r="C103" s="217"/>
      <c r="D103" s="218" t="s">
        <v>140</v>
      </c>
      <c r="E103" s="219" t="s">
        <v>20</v>
      </c>
      <c r="F103" s="220" t="s">
        <v>893</v>
      </c>
      <c r="G103" s="217"/>
      <c r="H103" s="221">
        <v>208.8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78</v>
      </c>
      <c r="AV103" s="12" t="s">
        <v>78</v>
      </c>
      <c r="AW103" s="12" t="s">
        <v>32</v>
      </c>
      <c r="AX103" s="12" t="s">
        <v>76</v>
      </c>
      <c r="AY103" s="227" t="s">
        <v>132</v>
      </c>
    </row>
    <row r="104" spans="2:65" s="1" customFormat="1" ht="22.5" customHeight="1">
      <c r="B104" s="41"/>
      <c r="C104" s="193" t="s">
        <v>162</v>
      </c>
      <c r="D104" s="193" t="s">
        <v>134</v>
      </c>
      <c r="E104" s="194" t="s">
        <v>894</v>
      </c>
      <c r="F104" s="195" t="s">
        <v>895</v>
      </c>
      <c r="G104" s="196" t="s">
        <v>158</v>
      </c>
      <c r="H104" s="197">
        <v>145.35</v>
      </c>
      <c r="I104" s="198"/>
      <c r="J104" s="197">
        <f>ROUND(I104*H104,2)</f>
        <v>0</v>
      </c>
      <c r="K104" s="195" t="s">
        <v>159</v>
      </c>
      <c r="L104" s="61"/>
      <c r="M104" s="199" t="s">
        <v>20</v>
      </c>
      <c r="N104" s="200" t="s">
        <v>39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0.63</v>
      </c>
      <c r="T104" s="202">
        <f>S104*H104</f>
        <v>91.570499999999996</v>
      </c>
      <c r="AR104" s="24" t="s">
        <v>138</v>
      </c>
      <c r="AT104" s="24" t="s">
        <v>134</v>
      </c>
      <c r="AU104" s="24" t="s">
        <v>78</v>
      </c>
      <c r="AY104" s="24" t="s">
        <v>132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76</v>
      </c>
      <c r="BK104" s="203">
        <f>ROUND(I104*H104,2)</f>
        <v>0</v>
      </c>
      <c r="BL104" s="24" t="s">
        <v>138</v>
      </c>
      <c r="BM104" s="24" t="s">
        <v>896</v>
      </c>
    </row>
    <row r="105" spans="2:65" s="12" customFormat="1" ht="13.5">
      <c r="B105" s="216"/>
      <c r="C105" s="217"/>
      <c r="D105" s="218" t="s">
        <v>140</v>
      </c>
      <c r="E105" s="219" t="s">
        <v>20</v>
      </c>
      <c r="F105" s="220" t="s">
        <v>897</v>
      </c>
      <c r="G105" s="217"/>
      <c r="H105" s="221">
        <v>145.35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2" t="s">
        <v>78</v>
      </c>
      <c r="AW105" s="12" t="s">
        <v>32</v>
      </c>
      <c r="AX105" s="12" t="s">
        <v>76</v>
      </c>
      <c r="AY105" s="227" t="s">
        <v>132</v>
      </c>
    </row>
    <row r="106" spans="2:65" s="1" customFormat="1" ht="22.5" customHeight="1">
      <c r="B106" s="41"/>
      <c r="C106" s="193" t="s">
        <v>167</v>
      </c>
      <c r="D106" s="193" t="s">
        <v>134</v>
      </c>
      <c r="E106" s="194" t="s">
        <v>178</v>
      </c>
      <c r="F106" s="195" t="s">
        <v>179</v>
      </c>
      <c r="G106" s="196" t="s">
        <v>158</v>
      </c>
      <c r="H106" s="197">
        <v>22.05</v>
      </c>
      <c r="I106" s="198"/>
      <c r="J106" s="197">
        <f>ROUND(I106*H106,2)</f>
        <v>0</v>
      </c>
      <c r="K106" s="195" t="s">
        <v>180</v>
      </c>
      <c r="L106" s="61"/>
      <c r="M106" s="199" t="s">
        <v>20</v>
      </c>
      <c r="N106" s="200" t="s">
        <v>39</v>
      </c>
      <c r="O106" s="42"/>
      <c r="P106" s="201">
        <f>O106*H106</f>
        <v>0</v>
      </c>
      <c r="Q106" s="201">
        <v>0</v>
      </c>
      <c r="R106" s="201">
        <f>Q106*H106</f>
        <v>0</v>
      </c>
      <c r="S106" s="201">
        <v>0.45</v>
      </c>
      <c r="T106" s="202">
        <f>S106*H106</f>
        <v>9.9225000000000012</v>
      </c>
      <c r="AR106" s="24" t="s">
        <v>138</v>
      </c>
      <c r="AT106" s="24" t="s">
        <v>134</v>
      </c>
      <c r="AU106" s="24" t="s">
        <v>78</v>
      </c>
      <c r="AY106" s="24" t="s">
        <v>132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76</v>
      </c>
      <c r="BK106" s="203">
        <f>ROUND(I106*H106,2)</f>
        <v>0</v>
      </c>
      <c r="BL106" s="24" t="s">
        <v>138</v>
      </c>
      <c r="BM106" s="24" t="s">
        <v>898</v>
      </c>
    </row>
    <row r="107" spans="2:65" s="11" customFormat="1" ht="13.5">
      <c r="B107" s="204"/>
      <c r="C107" s="205"/>
      <c r="D107" s="206" t="s">
        <v>140</v>
      </c>
      <c r="E107" s="207" t="s">
        <v>20</v>
      </c>
      <c r="F107" s="208" t="s">
        <v>899</v>
      </c>
      <c r="G107" s="205"/>
      <c r="H107" s="209" t="s">
        <v>20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140</v>
      </c>
      <c r="AU107" s="215" t="s">
        <v>78</v>
      </c>
      <c r="AV107" s="11" t="s">
        <v>76</v>
      </c>
      <c r="AW107" s="11" t="s">
        <v>32</v>
      </c>
      <c r="AX107" s="11" t="s">
        <v>68</v>
      </c>
      <c r="AY107" s="215" t="s">
        <v>132</v>
      </c>
    </row>
    <row r="108" spans="2:65" s="12" customFormat="1" ht="13.5">
      <c r="B108" s="216"/>
      <c r="C108" s="217"/>
      <c r="D108" s="206" t="s">
        <v>140</v>
      </c>
      <c r="E108" s="228" t="s">
        <v>20</v>
      </c>
      <c r="F108" s="229" t="s">
        <v>900</v>
      </c>
      <c r="G108" s="217"/>
      <c r="H108" s="230">
        <v>22.05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140</v>
      </c>
      <c r="AU108" s="227" t="s">
        <v>78</v>
      </c>
      <c r="AV108" s="12" t="s">
        <v>78</v>
      </c>
      <c r="AW108" s="12" t="s">
        <v>32</v>
      </c>
      <c r="AX108" s="12" t="s">
        <v>68</v>
      </c>
      <c r="AY108" s="227" t="s">
        <v>132</v>
      </c>
    </row>
    <row r="109" spans="2:65" s="13" customFormat="1" ht="13.5">
      <c r="B109" s="231"/>
      <c r="C109" s="232"/>
      <c r="D109" s="218" t="s">
        <v>140</v>
      </c>
      <c r="E109" s="233" t="s">
        <v>20</v>
      </c>
      <c r="F109" s="234" t="s">
        <v>184</v>
      </c>
      <c r="G109" s="232"/>
      <c r="H109" s="235">
        <v>22.05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140</v>
      </c>
      <c r="AU109" s="241" t="s">
        <v>78</v>
      </c>
      <c r="AV109" s="13" t="s">
        <v>138</v>
      </c>
      <c r="AW109" s="13" t="s">
        <v>32</v>
      </c>
      <c r="AX109" s="13" t="s">
        <v>76</v>
      </c>
      <c r="AY109" s="241" t="s">
        <v>132</v>
      </c>
    </row>
    <row r="110" spans="2:65" s="1" customFormat="1" ht="22.5" customHeight="1">
      <c r="B110" s="41"/>
      <c r="C110" s="193" t="s">
        <v>172</v>
      </c>
      <c r="D110" s="193" t="s">
        <v>134</v>
      </c>
      <c r="E110" s="194" t="s">
        <v>173</v>
      </c>
      <c r="F110" s="195" t="s">
        <v>174</v>
      </c>
      <c r="G110" s="196" t="s">
        <v>158</v>
      </c>
      <c r="H110" s="197">
        <v>442.35</v>
      </c>
      <c r="I110" s="198"/>
      <c r="J110" s="197">
        <f>ROUND(I110*H110,2)</f>
        <v>0</v>
      </c>
      <c r="K110" s="195" t="s">
        <v>159</v>
      </c>
      <c r="L110" s="61"/>
      <c r="M110" s="199" t="s">
        <v>20</v>
      </c>
      <c r="N110" s="200" t="s">
        <v>39</v>
      </c>
      <c r="O110" s="42"/>
      <c r="P110" s="201">
        <f>O110*H110</f>
        <v>0</v>
      </c>
      <c r="Q110" s="201">
        <v>0</v>
      </c>
      <c r="R110" s="201">
        <f>Q110*H110</f>
        <v>0</v>
      </c>
      <c r="S110" s="201">
        <v>0.5</v>
      </c>
      <c r="T110" s="202">
        <f>S110*H110</f>
        <v>221.17500000000001</v>
      </c>
      <c r="AR110" s="24" t="s">
        <v>138</v>
      </c>
      <c r="AT110" s="24" t="s">
        <v>134</v>
      </c>
      <c r="AU110" s="24" t="s">
        <v>78</v>
      </c>
      <c r="AY110" s="24" t="s">
        <v>132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4" t="s">
        <v>76</v>
      </c>
      <c r="BK110" s="203">
        <f>ROUND(I110*H110,2)</f>
        <v>0</v>
      </c>
      <c r="BL110" s="24" t="s">
        <v>138</v>
      </c>
      <c r="BM110" s="24" t="s">
        <v>901</v>
      </c>
    </row>
    <row r="111" spans="2:65" s="12" customFormat="1" ht="13.5">
      <c r="B111" s="216"/>
      <c r="C111" s="217"/>
      <c r="D111" s="218" t="s">
        <v>140</v>
      </c>
      <c r="E111" s="219" t="s">
        <v>20</v>
      </c>
      <c r="F111" s="220" t="s">
        <v>902</v>
      </c>
      <c r="G111" s="217"/>
      <c r="H111" s="221">
        <v>442.35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2" t="s">
        <v>78</v>
      </c>
      <c r="AW111" s="12" t="s">
        <v>32</v>
      </c>
      <c r="AX111" s="12" t="s">
        <v>76</v>
      </c>
      <c r="AY111" s="227" t="s">
        <v>132</v>
      </c>
    </row>
    <row r="112" spans="2:65" s="1" customFormat="1" ht="22.5" customHeight="1">
      <c r="B112" s="41"/>
      <c r="C112" s="193" t="s">
        <v>177</v>
      </c>
      <c r="D112" s="193" t="s">
        <v>134</v>
      </c>
      <c r="E112" s="194" t="s">
        <v>212</v>
      </c>
      <c r="F112" s="195" t="s">
        <v>213</v>
      </c>
      <c r="G112" s="196" t="s">
        <v>214</v>
      </c>
      <c r="H112" s="197">
        <v>9.81</v>
      </c>
      <c r="I112" s="198"/>
      <c r="J112" s="197">
        <f>ROUND(I112*H112,2)</f>
        <v>0</v>
      </c>
      <c r="K112" s="195" t="s">
        <v>20</v>
      </c>
      <c r="L112" s="61"/>
      <c r="M112" s="199" t="s">
        <v>20</v>
      </c>
      <c r="N112" s="200" t="s">
        <v>39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138</v>
      </c>
      <c r="AT112" s="24" t="s">
        <v>134</v>
      </c>
      <c r="AU112" s="24" t="s">
        <v>78</v>
      </c>
      <c r="AY112" s="24" t="s">
        <v>132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76</v>
      </c>
      <c r="BK112" s="203">
        <f>ROUND(I112*H112,2)</f>
        <v>0</v>
      </c>
      <c r="BL112" s="24" t="s">
        <v>138</v>
      </c>
      <c r="BM112" s="24" t="s">
        <v>903</v>
      </c>
    </row>
    <row r="113" spans="2:65" s="12" customFormat="1" ht="13.5">
      <c r="B113" s="216"/>
      <c r="C113" s="217"/>
      <c r="D113" s="218" t="s">
        <v>140</v>
      </c>
      <c r="E113" s="219" t="s">
        <v>20</v>
      </c>
      <c r="F113" s="220" t="s">
        <v>904</v>
      </c>
      <c r="G113" s="217"/>
      <c r="H113" s="221">
        <v>9.81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78</v>
      </c>
      <c r="AV113" s="12" t="s">
        <v>78</v>
      </c>
      <c r="AW113" s="12" t="s">
        <v>32</v>
      </c>
      <c r="AX113" s="12" t="s">
        <v>76</v>
      </c>
      <c r="AY113" s="227" t="s">
        <v>132</v>
      </c>
    </row>
    <row r="114" spans="2:65" s="1" customFormat="1" ht="22.5" customHeight="1">
      <c r="B114" s="41"/>
      <c r="C114" s="193" t="s">
        <v>185</v>
      </c>
      <c r="D114" s="193" t="s">
        <v>134</v>
      </c>
      <c r="E114" s="194" t="s">
        <v>192</v>
      </c>
      <c r="F114" s="195" t="s">
        <v>193</v>
      </c>
      <c r="G114" s="196" t="s">
        <v>151</v>
      </c>
      <c r="H114" s="197">
        <v>120</v>
      </c>
      <c r="I114" s="198"/>
      <c r="J114" s="197">
        <f>ROUND(I114*H114,2)</f>
        <v>0</v>
      </c>
      <c r="K114" s="195" t="s">
        <v>20</v>
      </c>
      <c r="L114" s="61"/>
      <c r="M114" s="199" t="s">
        <v>20</v>
      </c>
      <c r="N114" s="200" t="s">
        <v>39</v>
      </c>
      <c r="O114" s="4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4" t="s">
        <v>138</v>
      </c>
      <c r="AT114" s="24" t="s">
        <v>134</v>
      </c>
      <c r="AU114" s="24" t="s">
        <v>78</v>
      </c>
      <c r="AY114" s="24" t="s">
        <v>132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76</v>
      </c>
      <c r="BK114" s="203">
        <f>ROUND(I114*H114,2)</f>
        <v>0</v>
      </c>
      <c r="BL114" s="24" t="s">
        <v>138</v>
      </c>
      <c r="BM114" s="24" t="s">
        <v>905</v>
      </c>
    </row>
    <row r="115" spans="2:65" s="12" customFormat="1" ht="13.5">
      <c r="B115" s="216"/>
      <c r="C115" s="217"/>
      <c r="D115" s="218" t="s">
        <v>140</v>
      </c>
      <c r="E115" s="219" t="s">
        <v>20</v>
      </c>
      <c r="F115" s="220" t="s">
        <v>195</v>
      </c>
      <c r="G115" s="217"/>
      <c r="H115" s="221">
        <v>120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2" t="s">
        <v>78</v>
      </c>
      <c r="AW115" s="12" t="s">
        <v>32</v>
      </c>
      <c r="AX115" s="12" t="s">
        <v>76</v>
      </c>
      <c r="AY115" s="227" t="s">
        <v>132</v>
      </c>
    </row>
    <row r="116" spans="2:65" s="1" customFormat="1" ht="22.5" customHeight="1">
      <c r="B116" s="41"/>
      <c r="C116" s="193" t="s">
        <v>191</v>
      </c>
      <c r="D116" s="193" t="s">
        <v>134</v>
      </c>
      <c r="E116" s="194" t="s">
        <v>197</v>
      </c>
      <c r="F116" s="195" t="s">
        <v>198</v>
      </c>
      <c r="G116" s="196" t="s">
        <v>199</v>
      </c>
      <c r="H116" s="197">
        <v>60</v>
      </c>
      <c r="I116" s="198"/>
      <c r="J116" s="197">
        <f>ROUND(I116*H116,2)</f>
        <v>0</v>
      </c>
      <c r="K116" s="195" t="s">
        <v>20</v>
      </c>
      <c r="L116" s="61"/>
      <c r="M116" s="199" t="s">
        <v>20</v>
      </c>
      <c r="N116" s="200" t="s">
        <v>39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138</v>
      </c>
      <c r="AT116" s="24" t="s">
        <v>134</v>
      </c>
      <c r="AU116" s="24" t="s">
        <v>78</v>
      </c>
      <c r="AY116" s="24" t="s">
        <v>132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76</v>
      </c>
      <c r="BK116" s="203">
        <f>ROUND(I116*H116,2)</f>
        <v>0</v>
      </c>
      <c r="BL116" s="24" t="s">
        <v>138</v>
      </c>
      <c r="BM116" s="24" t="s">
        <v>906</v>
      </c>
    </row>
    <row r="117" spans="2:65" s="12" customFormat="1" ht="13.5">
      <c r="B117" s="216"/>
      <c r="C117" s="217"/>
      <c r="D117" s="218" t="s">
        <v>140</v>
      </c>
      <c r="E117" s="219" t="s">
        <v>20</v>
      </c>
      <c r="F117" s="220" t="s">
        <v>201</v>
      </c>
      <c r="G117" s="217"/>
      <c r="H117" s="221">
        <v>60</v>
      </c>
      <c r="I117" s="222"/>
      <c r="J117" s="217"/>
      <c r="K117" s="217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140</v>
      </c>
      <c r="AU117" s="227" t="s">
        <v>78</v>
      </c>
      <c r="AV117" s="12" t="s">
        <v>78</v>
      </c>
      <c r="AW117" s="12" t="s">
        <v>32</v>
      </c>
      <c r="AX117" s="12" t="s">
        <v>76</v>
      </c>
      <c r="AY117" s="227" t="s">
        <v>132</v>
      </c>
    </row>
    <row r="118" spans="2:65" s="1" customFormat="1" ht="22.5" customHeight="1">
      <c r="B118" s="41"/>
      <c r="C118" s="193" t="s">
        <v>196</v>
      </c>
      <c r="D118" s="193" t="s">
        <v>134</v>
      </c>
      <c r="E118" s="194" t="s">
        <v>203</v>
      </c>
      <c r="F118" s="195" t="s">
        <v>204</v>
      </c>
      <c r="G118" s="196" t="s">
        <v>137</v>
      </c>
      <c r="H118" s="197">
        <v>3.2</v>
      </c>
      <c r="I118" s="198"/>
      <c r="J118" s="197">
        <f>ROUND(I118*H118,2)</f>
        <v>0</v>
      </c>
      <c r="K118" s="195" t="s">
        <v>20</v>
      </c>
      <c r="L118" s="61"/>
      <c r="M118" s="199" t="s">
        <v>20</v>
      </c>
      <c r="N118" s="200" t="s">
        <v>39</v>
      </c>
      <c r="O118" s="42"/>
      <c r="P118" s="201">
        <f>O118*H118</f>
        <v>0</v>
      </c>
      <c r="Q118" s="201">
        <v>8.6800000000000002E-3</v>
      </c>
      <c r="R118" s="201">
        <f>Q118*H118</f>
        <v>2.7776000000000002E-2</v>
      </c>
      <c r="S118" s="201">
        <v>0</v>
      </c>
      <c r="T118" s="202">
        <f>S118*H118</f>
        <v>0</v>
      </c>
      <c r="AR118" s="24" t="s">
        <v>138</v>
      </c>
      <c r="AT118" s="24" t="s">
        <v>134</v>
      </c>
      <c r="AU118" s="24" t="s">
        <v>78</v>
      </c>
      <c r="AY118" s="24" t="s">
        <v>132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4" t="s">
        <v>76</v>
      </c>
      <c r="BK118" s="203">
        <f>ROUND(I118*H118,2)</f>
        <v>0</v>
      </c>
      <c r="BL118" s="24" t="s">
        <v>138</v>
      </c>
      <c r="BM118" s="24" t="s">
        <v>907</v>
      </c>
    </row>
    <row r="119" spans="2:65" s="12" customFormat="1" ht="13.5">
      <c r="B119" s="216"/>
      <c r="C119" s="217"/>
      <c r="D119" s="206" t="s">
        <v>140</v>
      </c>
      <c r="E119" s="228" t="s">
        <v>20</v>
      </c>
      <c r="F119" s="229" t="s">
        <v>206</v>
      </c>
      <c r="G119" s="217"/>
      <c r="H119" s="230">
        <v>3.2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78</v>
      </c>
      <c r="AV119" s="12" t="s">
        <v>78</v>
      </c>
      <c r="AW119" s="12" t="s">
        <v>32</v>
      </c>
      <c r="AX119" s="12" t="s">
        <v>68</v>
      </c>
      <c r="AY119" s="227" t="s">
        <v>132</v>
      </c>
    </row>
    <row r="120" spans="2:65" s="13" customFormat="1" ht="13.5">
      <c r="B120" s="231"/>
      <c r="C120" s="232"/>
      <c r="D120" s="218" t="s">
        <v>140</v>
      </c>
      <c r="E120" s="233" t="s">
        <v>20</v>
      </c>
      <c r="F120" s="234" t="s">
        <v>184</v>
      </c>
      <c r="G120" s="232"/>
      <c r="H120" s="235">
        <v>3.2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140</v>
      </c>
      <c r="AU120" s="241" t="s">
        <v>78</v>
      </c>
      <c r="AV120" s="13" t="s">
        <v>138</v>
      </c>
      <c r="AW120" s="13" t="s">
        <v>32</v>
      </c>
      <c r="AX120" s="13" t="s">
        <v>76</v>
      </c>
      <c r="AY120" s="241" t="s">
        <v>132</v>
      </c>
    </row>
    <row r="121" spans="2:65" s="1" customFormat="1" ht="22.5" customHeight="1">
      <c r="B121" s="41"/>
      <c r="C121" s="193" t="s">
        <v>202</v>
      </c>
      <c r="D121" s="193" t="s">
        <v>134</v>
      </c>
      <c r="E121" s="194" t="s">
        <v>208</v>
      </c>
      <c r="F121" s="195" t="s">
        <v>209</v>
      </c>
      <c r="G121" s="196" t="s">
        <v>137</v>
      </c>
      <c r="H121" s="197">
        <v>3.2</v>
      </c>
      <c r="I121" s="198"/>
      <c r="J121" s="197">
        <f>ROUND(I121*H121,2)</f>
        <v>0</v>
      </c>
      <c r="K121" s="195" t="s">
        <v>20</v>
      </c>
      <c r="L121" s="61"/>
      <c r="M121" s="199" t="s">
        <v>20</v>
      </c>
      <c r="N121" s="200" t="s">
        <v>39</v>
      </c>
      <c r="O121" s="42"/>
      <c r="P121" s="201">
        <f>O121*H121</f>
        <v>0</v>
      </c>
      <c r="Q121" s="201">
        <v>0.10775</v>
      </c>
      <c r="R121" s="201">
        <f>Q121*H121</f>
        <v>0.3448</v>
      </c>
      <c r="S121" s="201">
        <v>0</v>
      </c>
      <c r="T121" s="202">
        <f>S121*H121</f>
        <v>0</v>
      </c>
      <c r="AR121" s="24" t="s">
        <v>138</v>
      </c>
      <c r="AT121" s="24" t="s">
        <v>134</v>
      </c>
      <c r="AU121" s="24" t="s">
        <v>78</v>
      </c>
      <c r="AY121" s="24" t="s">
        <v>132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76</v>
      </c>
      <c r="BK121" s="203">
        <f>ROUND(I121*H121,2)</f>
        <v>0</v>
      </c>
      <c r="BL121" s="24" t="s">
        <v>138</v>
      </c>
      <c r="BM121" s="24" t="s">
        <v>908</v>
      </c>
    </row>
    <row r="122" spans="2:65" s="12" customFormat="1" ht="13.5">
      <c r="B122" s="216"/>
      <c r="C122" s="217"/>
      <c r="D122" s="218" t="s">
        <v>140</v>
      </c>
      <c r="E122" s="219" t="s">
        <v>20</v>
      </c>
      <c r="F122" s="220" t="s">
        <v>211</v>
      </c>
      <c r="G122" s="217"/>
      <c r="H122" s="221">
        <v>3.2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78</v>
      </c>
      <c r="AV122" s="12" t="s">
        <v>78</v>
      </c>
      <c r="AW122" s="12" t="s">
        <v>32</v>
      </c>
      <c r="AX122" s="12" t="s">
        <v>76</v>
      </c>
      <c r="AY122" s="227" t="s">
        <v>132</v>
      </c>
    </row>
    <row r="123" spans="2:65" s="1" customFormat="1" ht="22.5" customHeight="1">
      <c r="B123" s="41"/>
      <c r="C123" s="193" t="s">
        <v>207</v>
      </c>
      <c r="D123" s="193" t="s">
        <v>134</v>
      </c>
      <c r="E123" s="194" t="s">
        <v>218</v>
      </c>
      <c r="F123" s="195" t="s">
        <v>219</v>
      </c>
      <c r="G123" s="196" t="s">
        <v>214</v>
      </c>
      <c r="H123" s="197">
        <v>9.6</v>
      </c>
      <c r="I123" s="198"/>
      <c r="J123" s="197">
        <f>ROUND(I123*H123,2)</f>
        <v>0</v>
      </c>
      <c r="K123" s="195" t="s">
        <v>20</v>
      </c>
      <c r="L123" s="61"/>
      <c r="M123" s="199" t="s">
        <v>20</v>
      </c>
      <c r="N123" s="200" t="s">
        <v>39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138</v>
      </c>
      <c r="AT123" s="24" t="s">
        <v>134</v>
      </c>
      <c r="AU123" s="24" t="s">
        <v>78</v>
      </c>
      <c r="AY123" s="24" t="s">
        <v>132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76</v>
      </c>
      <c r="BK123" s="203">
        <f>ROUND(I123*H123,2)</f>
        <v>0</v>
      </c>
      <c r="BL123" s="24" t="s">
        <v>138</v>
      </c>
      <c r="BM123" s="24" t="s">
        <v>909</v>
      </c>
    </row>
    <row r="124" spans="2:65" s="11" customFormat="1" ht="13.5">
      <c r="B124" s="204"/>
      <c r="C124" s="205"/>
      <c r="D124" s="206" t="s">
        <v>140</v>
      </c>
      <c r="E124" s="207" t="s">
        <v>20</v>
      </c>
      <c r="F124" s="208" t="s">
        <v>221</v>
      </c>
      <c r="G124" s="205"/>
      <c r="H124" s="209" t="s">
        <v>20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140</v>
      </c>
      <c r="AU124" s="215" t="s">
        <v>78</v>
      </c>
      <c r="AV124" s="11" t="s">
        <v>76</v>
      </c>
      <c r="AW124" s="11" t="s">
        <v>32</v>
      </c>
      <c r="AX124" s="11" t="s">
        <v>68</v>
      </c>
      <c r="AY124" s="215" t="s">
        <v>132</v>
      </c>
    </row>
    <row r="125" spans="2:65" s="12" customFormat="1" ht="13.5">
      <c r="B125" s="216"/>
      <c r="C125" s="217"/>
      <c r="D125" s="218" t="s">
        <v>140</v>
      </c>
      <c r="E125" s="219" t="s">
        <v>20</v>
      </c>
      <c r="F125" s="220" t="s">
        <v>222</v>
      </c>
      <c r="G125" s="217"/>
      <c r="H125" s="221">
        <v>9.6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78</v>
      </c>
      <c r="AV125" s="12" t="s">
        <v>78</v>
      </c>
      <c r="AW125" s="12" t="s">
        <v>32</v>
      </c>
      <c r="AX125" s="12" t="s">
        <v>76</v>
      </c>
      <c r="AY125" s="227" t="s">
        <v>132</v>
      </c>
    </row>
    <row r="126" spans="2:65" s="1" customFormat="1" ht="22.5" customHeight="1">
      <c r="B126" s="41"/>
      <c r="C126" s="193" t="s">
        <v>10</v>
      </c>
      <c r="D126" s="193" t="s">
        <v>134</v>
      </c>
      <c r="E126" s="194" t="s">
        <v>224</v>
      </c>
      <c r="F126" s="195" t="s">
        <v>225</v>
      </c>
      <c r="G126" s="196" t="s">
        <v>214</v>
      </c>
      <c r="H126" s="197">
        <v>363.59</v>
      </c>
      <c r="I126" s="198"/>
      <c r="J126" s="197">
        <f>ROUND(I126*H126,2)</f>
        <v>0</v>
      </c>
      <c r="K126" s="195" t="s">
        <v>159</v>
      </c>
      <c r="L126" s="61"/>
      <c r="M126" s="199" t="s">
        <v>20</v>
      </c>
      <c r="N126" s="200" t="s">
        <v>39</v>
      </c>
      <c r="O126" s="4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4" t="s">
        <v>138</v>
      </c>
      <c r="AT126" s="24" t="s">
        <v>134</v>
      </c>
      <c r="AU126" s="24" t="s">
        <v>78</v>
      </c>
      <c r="AY126" s="24" t="s">
        <v>132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76</v>
      </c>
      <c r="BK126" s="203">
        <f>ROUND(I126*H126,2)</f>
        <v>0</v>
      </c>
      <c r="BL126" s="24" t="s">
        <v>138</v>
      </c>
      <c r="BM126" s="24" t="s">
        <v>910</v>
      </c>
    </row>
    <row r="127" spans="2:65" s="11" customFormat="1" ht="13.5">
      <c r="B127" s="204"/>
      <c r="C127" s="205"/>
      <c r="D127" s="206" t="s">
        <v>140</v>
      </c>
      <c r="E127" s="207" t="s">
        <v>20</v>
      </c>
      <c r="F127" s="208" t="s">
        <v>911</v>
      </c>
      <c r="G127" s="205"/>
      <c r="H127" s="209" t="s">
        <v>20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140</v>
      </c>
      <c r="AU127" s="215" t="s">
        <v>78</v>
      </c>
      <c r="AV127" s="11" t="s">
        <v>76</v>
      </c>
      <c r="AW127" s="11" t="s">
        <v>32</v>
      </c>
      <c r="AX127" s="11" t="s">
        <v>68</v>
      </c>
      <c r="AY127" s="215" t="s">
        <v>132</v>
      </c>
    </row>
    <row r="128" spans="2:65" s="12" customFormat="1" ht="13.5">
      <c r="B128" s="216"/>
      <c r="C128" s="217"/>
      <c r="D128" s="206" t="s">
        <v>140</v>
      </c>
      <c r="E128" s="228" t="s">
        <v>20</v>
      </c>
      <c r="F128" s="229" t="s">
        <v>912</v>
      </c>
      <c r="G128" s="217"/>
      <c r="H128" s="230">
        <v>812.45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140</v>
      </c>
      <c r="AU128" s="227" t="s">
        <v>78</v>
      </c>
      <c r="AV128" s="12" t="s">
        <v>78</v>
      </c>
      <c r="AW128" s="12" t="s">
        <v>32</v>
      </c>
      <c r="AX128" s="12" t="s">
        <v>68</v>
      </c>
      <c r="AY128" s="227" t="s">
        <v>132</v>
      </c>
    </row>
    <row r="129" spans="2:65" s="12" customFormat="1" ht="13.5">
      <c r="B129" s="216"/>
      <c r="C129" s="217"/>
      <c r="D129" s="206" t="s">
        <v>140</v>
      </c>
      <c r="E129" s="228" t="s">
        <v>20</v>
      </c>
      <c r="F129" s="229" t="s">
        <v>913</v>
      </c>
      <c r="G129" s="217"/>
      <c r="H129" s="230">
        <v>-196.65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2" t="s">
        <v>78</v>
      </c>
      <c r="AW129" s="12" t="s">
        <v>32</v>
      </c>
      <c r="AX129" s="12" t="s">
        <v>68</v>
      </c>
      <c r="AY129" s="227" t="s">
        <v>132</v>
      </c>
    </row>
    <row r="130" spans="2:65" s="12" customFormat="1" ht="13.5">
      <c r="B130" s="216"/>
      <c r="C130" s="217"/>
      <c r="D130" s="206" t="s">
        <v>140</v>
      </c>
      <c r="E130" s="228" t="s">
        <v>20</v>
      </c>
      <c r="F130" s="229" t="s">
        <v>914</v>
      </c>
      <c r="G130" s="217"/>
      <c r="H130" s="230">
        <v>-9.81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140</v>
      </c>
      <c r="AU130" s="227" t="s">
        <v>78</v>
      </c>
      <c r="AV130" s="12" t="s">
        <v>78</v>
      </c>
      <c r="AW130" s="12" t="s">
        <v>32</v>
      </c>
      <c r="AX130" s="12" t="s">
        <v>68</v>
      </c>
      <c r="AY130" s="227" t="s">
        <v>132</v>
      </c>
    </row>
    <row r="131" spans="2:65" s="14" customFormat="1" ht="13.5">
      <c r="B131" s="242"/>
      <c r="C131" s="243"/>
      <c r="D131" s="206" t="s">
        <v>140</v>
      </c>
      <c r="E131" s="244" t="s">
        <v>20</v>
      </c>
      <c r="F131" s="245" t="s">
        <v>244</v>
      </c>
      <c r="G131" s="243"/>
      <c r="H131" s="246">
        <v>605.99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140</v>
      </c>
      <c r="AU131" s="252" t="s">
        <v>78</v>
      </c>
      <c r="AV131" s="14" t="s">
        <v>148</v>
      </c>
      <c r="AW131" s="14" t="s">
        <v>32</v>
      </c>
      <c r="AX131" s="14" t="s">
        <v>68</v>
      </c>
      <c r="AY131" s="252" t="s">
        <v>132</v>
      </c>
    </row>
    <row r="132" spans="2:65" s="11" customFormat="1" ht="13.5">
      <c r="B132" s="204"/>
      <c r="C132" s="205"/>
      <c r="D132" s="206" t="s">
        <v>140</v>
      </c>
      <c r="E132" s="207" t="s">
        <v>20</v>
      </c>
      <c r="F132" s="208" t="s">
        <v>245</v>
      </c>
      <c r="G132" s="205"/>
      <c r="H132" s="209" t="s">
        <v>20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140</v>
      </c>
      <c r="AU132" s="215" t="s">
        <v>78</v>
      </c>
      <c r="AV132" s="11" t="s">
        <v>76</v>
      </c>
      <c r="AW132" s="11" t="s">
        <v>32</v>
      </c>
      <c r="AX132" s="11" t="s">
        <v>68</v>
      </c>
      <c r="AY132" s="215" t="s">
        <v>132</v>
      </c>
    </row>
    <row r="133" spans="2:65" s="12" customFormat="1" ht="13.5">
      <c r="B133" s="216"/>
      <c r="C133" s="217"/>
      <c r="D133" s="218" t="s">
        <v>140</v>
      </c>
      <c r="E133" s="219" t="s">
        <v>20</v>
      </c>
      <c r="F133" s="220" t="s">
        <v>915</v>
      </c>
      <c r="G133" s="217"/>
      <c r="H133" s="221">
        <v>363.59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140</v>
      </c>
      <c r="AU133" s="227" t="s">
        <v>78</v>
      </c>
      <c r="AV133" s="12" t="s">
        <v>78</v>
      </c>
      <c r="AW133" s="12" t="s">
        <v>32</v>
      </c>
      <c r="AX133" s="12" t="s">
        <v>76</v>
      </c>
      <c r="AY133" s="227" t="s">
        <v>132</v>
      </c>
    </row>
    <row r="134" spans="2:65" s="1" customFormat="1" ht="22.5" customHeight="1">
      <c r="B134" s="41"/>
      <c r="C134" s="193" t="s">
        <v>217</v>
      </c>
      <c r="D134" s="193" t="s">
        <v>134</v>
      </c>
      <c r="E134" s="194" t="s">
        <v>248</v>
      </c>
      <c r="F134" s="195" t="s">
        <v>249</v>
      </c>
      <c r="G134" s="196" t="s">
        <v>214</v>
      </c>
      <c r="H134" s="197">
        <v>242.4</v>
      </c>
      <c r="I134" s="198"/>
      <c r="J134" s="197">
        <f>ROUND(I134*H134,2)</f>
        <v>0</v>
      </c>
      <c r="K134" s="195" t="s">
        <v>20</v>
      </c>
      <c r="L134" s="61"/>
      <c r="M134" s="199" t="s">
        <v>20</v>
      </c>
      <c r="N134" s="200" t="s">
        <v>39</v>
      </c>
      <c r="O134" s="4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4" t="s">
        <v>138</v>
      </c>
      <c r="AT134" s="24" t="s">
        <v>134</v>
      </c>
      <c r="AU134" s="24" t="s">
        <v>78</v>
      </c>
      <c r="AY134" s="24" t="s">
        <v>132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4" t="s">
        <v>76</v>
      </c>
      <c r="BK134" s="203">
        <f>ROUND(I134*H134,2)</f>
        <v>0</v>
      </c>
      <c r="BL134" s="24" t="s">
        <v>138</v>
      </c>
      <c r="BM134" s="24" t="s">
        <v>916</v>
      </c>
    </row>
    <row r="135" spans="2:65" s="11" customFormat="1" ht="13.5">
      <c r="B135" s="204"/>
      <c r="C135" s="205"/>
      <c r="D135" s="206" t="s">
        <v>140</v>
      </c>
      <c r="E135" s="207" t="s">
        <v>20</v>
      </c>
      <c r="F135" s="208" t="s">
        <v>245</v>
      </c>
      <c r="G135" s="205"/>
      <c r="H135" s="209" t="s">
        <v>20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140</v>
      </c>
      <c r="AU135" s="215" t="s">
        <v>78</v>
      </c>
      <c r="AV135" s="11" t="s">
        <v>76</v>
      </c>
      <c r="AW135" s="11" t="s">
        <v>32</v>
      </c>
      <c r="AX135" s="11" t="s">
        <v>68</v>
      </c>
      <c r="AY135" s="215" t="s">
        <v>132</v>
      </c>
    </row>
    <row r="136" spans="2:65" s="12" customFormat="1" ht="13.5">
      <c r="B136" s="216"/>
      <c r="C136" s="217"/>
      <c r="D136" s="218" t="s">
        <v>140</v>
      </c>
      <c r="E136" s="219" t="s">
        <v>20</v>
      </c>
      <c r="F136" s="220" t="s">
        <v>917</v>
      </c>
      <c r="G136" s="217"/>
      <c r="H136" s="221">
        <v>242.4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140</v>
      </c>
      <c r="AU136" s="227" t="s">
        <v>78</v>
      </c>
      <c r="AV136" s="12" t="s">
        <v>78</v>
      </c>
      <c r="AW136" s="12" t="s">
        <v>32</v>
      </c>
      <c r="AX136" s="12" t="s">
        <v>76</v>
      </c>
      <c r="AY136" s="227" t="s">
        <v>132</v>
      </c>
    </row>
    <row r="137" spans="2:65" s="1" customFormat="1" ht="22.5" customHeight="1">
      <c r="B137" s="41"/>
      <c r="C137" s="193" t="s">
        <v>223</v>
      </c>
      <c r="D137" s="193" t="s">
        <v>134</v>
      </c>
      <c r="E137" s="194" t="s">
        <v>780</v>
      </c>
      <c r="F137" s="195" t="s">
        <v>781</v>
      </c>
      <c r="G137" s="196" t="s">
        <v>158</v>
      </c>
      <c r="H137" s="197">
        <v>1805.44</v>
      </c>
      <c r="I137" s="198"/>
      <c r="J137" s="197">
        <f>ROUND(I137*H137,2)</f>
        <v>0</v>
      </c>
      <c r="K137" s="195" t="s">
        <v>159</v>
      </c>
      <c r="L137" s="61"/>
      <c r="M137" s="199" t="s">
        <v>20</v>
      </c>
      <c r="N137" s="200" t="s">
        <v>39</v>
      </c>
      <c r="O137" s="42"/>
      <c r="P137" s="201">
        <f>O137*H137</f>
        <v>0</v>
      </c>
      <c r="Q137" s="201">
        <v>8.4000000000000003E-4</v>
      </c>
      <c r="R137" s="201">
        <f>Q137*H137</f>
        <v>1.5165696000000002</v>
      </c>
      <c r="S137" s="201">
        <v>0</v>
      </c>
      <c r="T137" s="202">
        <f>S137*H137</f>
        <v>0</v>
      </c>
      <c r="AR137" s="24" t="s">
        <v>138</v>
      </c>
      <c r="AT137" s="24" t="s">
        <v>134</v>
      </c>
      <c r="AU137" s="24" t="s">
        <v>78</v>
      </c>
      <c r="AY137" s="24" t="s">
        <v>132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76</v>
      </c>
      <c r="BK137" s="203">
        <f>ROUND(I137*H137,2)</f>
        <v>0</v>
      </c>
      <c r="BL137" s="24" t="s">
        <v>138</v>
      </c>
      <c r="BM137" s="24" t="s">
        <v>918</v>
      </c>
    </row>
    <row r="138" spans="2:65" s="12" customFormat="1" ht="13.5">
      <c r="B138" s="216"/>
      <c r="C138" s="217"/>
      <c r="D138" s="206" t="s">
        <v>140</v>
      </c>
      <c r="E138" s="228" t="s">
        <v>20</v>
      </c>
      <c r="F138" s="229" t="s">
        <v>919</v>
      </c>
      <c r="G138" s="217"/>
      <c r="H138" s="230">
        <v>1805.44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78</v>
      </c>
      <c r="AV138" s="12" t="s">
        <v>78</v>
      </c>
      <c r="AW138" s="12" t="s">
        <v>32</v>
      </c>
      <c r="AX138" s="12" t="s">
        <v>68</v>
      </c>
      <c r="AY138" s="227" t="s">
        <v>132</v>
      </c>
    </row>
    <row r="139" spans="2:65" s="13" customFormat="1" ht="13.5">
      <c r="B139" s="231"/>
      <c r="C139" s="232"/>
      <c r="D139" s="218" t="s">
        <v>140</v>
      </c>
      <c r="E139" s="233" t="s">
        <v>20</v>
      </c>
      <c r="F139" s="234" t="s">
        <v>184</v>
      </c>
      <c r="G139" s="232"/>
      <c r="H139" s="235">
        <v>1805.44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140</v>
      </c>
      <c r="AU139" s="241" t="s">
        <v>78</v>
      </c>
      <c r="AV139" s="13" t="s">
        <v>138</v>
      </c>
      <c r="AW139" s="13" t="s">
        <v>32</v>
      </c>
      <c r="AX139" s="13" t="s">
        <v>76</v>
      </c>
      <c r="AY139" s="241" t="s">
        <v>132</v>
      </c>
    </row>
    <row r="140" spans="2:65" s="1" customFormat="1" ht="22.5" customHeight="1">
      <c r="B140" s="41"/>
      <c r="C140" s="193" t="s">
        <v>247</v>
      </c>
      <c r="D140" s="193" t="s">
        <v>134</v>
      </c>
      <c r="E140" s="194" t="s">
        <v>784</v>
      </c>
      <c r="F140" s="195" t="s">
        <v>785</v>
      </c>
      <c r="G140" s="196" t="s">
        <v>158</v>
      </c>
      <c r="H140" s="197">
        <v>1805.44</v>
      </c>
      <c r="I140" s="198"/>
      <c r="J140" s="197">
        <f>ROUND(I140*H140,2)</f>
        <v>0</v>
      </c>
      <c r="K140" s="195" t="s">
        <v>159</v>
      </c>
      <c r="L140" s="61"/>
      <c r="M140" s="199" t="s">
        <v>20</v>
      </c>
      <c r="N140" s="200" t="s">
        <v>39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138</v>
      </c>
      <c r="AT140" s="24" t="s">
        <v>134</v>
      </c>
      <c r="AU140" s="24" t="s">
        <v>78</v>
      </c>
      <c r="AY140" s="24" t="s">
        <v>132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76</v>
      </c>
      <c r="BK140" s="203">
        <f>ROUND(I140*H140,2)</f>
        <v>0</v>
      </c>
      <c r="BL140" s="24" t="s">
        <v>138</v>
      </c>
      <c r="BM140" s="24" t="s">
        <v>920</v>
      </c>
    </row>
    <row r="141" spans="2:65" s="12" customFormat="1" ht="13.5">
      <c r="B141" s="216"/>
      <c r="C141" s="217"/>
      <c r="D141" s="218" t="s">
        <v>140</v>
      </c>
      <c r="E141" s="219" t="s">
        <v>20</v>
      </c>
      <c r="F141" s="220" t="s">
        <v>921</v>
      </c>
      <c r="G141" s="217"/>
      <c r="H141" s="221">
        <v>1805.44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140</v>
      </c>
      <c r="AU141" s="227" t="s">
        <v>78</v>
      </c>
      <c r="AV141" s="12" t="s">
        <v>78</v>
      </c>
      <c r="AW141" s="12" t="s">
        <v>32</v>
      </c>
      <c r="AX141" s="12" t="s">
        <v>76</v>
      </c>
      <c r="AY141" s="227" t="s">
        <v>132</v>
      </c>
    </row>
    <row r="142" spans="2:65" s="1" customFormat="1" ht="22.5" customHeight="1">
      <c r="B142" s="41"/>
      <c r="C142" s="193" t="s">
        <v>147</v>
      </c>
      <c r="D142" s="193" t="s">
        <v>134</v>
      </c>
      <c r="E142" s="194" t="s">
        <v>788</v>
      </c>
      <c r="F142" s="195" t="s">
        <v>789</v>
      </c>
      <c r="G142" s="196" t="s">
        <v>214</v>
      </c>
      <c r="H142" s="197">
        <v>333.29</v>
      </c>
      <c r="I142" s="198"/>
      <c r="J142" s="197">
        <f>ROUND(I142*H142,2)</f>
        <v>0</v>
      </c>
      <c r="K142" s="195" t="s">
        <v>159</v>
      </c>
      <c r="L142" s="61"/>
      <c r="M142" s="199" t="s">
        <v>20</v>
      </c>
      <c r="N142" s="200" t="s">
        <v>39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138</v>
      </c>
      <c r="AT142" s="24" t="s">
        <v>134</v>
      </c>
      <c r="AU142" s="24" t="s">
        <v>78</v>
      </c>
      <c r="AY142" s="24" t="s">
        <v>132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76</v>
      </c>
      <c r="BK142" s="203">
        <f>ROUND(I142*H142,2)</f>
        <v>0</v>
      </c>
      <c r="BL142" s="24" t="s">
        <v>138</v>
      </c>
      <c r="BM142" s="24" t="s">
        <v>922</v>
      </c>
    </row>
    <row r="143" spans="2:65" s="11" customFormat="1" ht="13.5">
      <c r="B143" s="204"/>
      <c r="C143" s="205"/>
      <c r="D143" s="206" t="s">
        <v>140</v>
      </c>
      <c r="E143" s="207" t="s">
        <v>20</v>
      </c>
      <c r="F143" s="208" t="s">
        <v>268</v>
      </c>
      <c r="G143" s="205"/>
      <c r="H143" s="209" t="s">
        <v>20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140</v>
      </c>
      <c r="AU143" s="215" t="s">
        <v>78</v>
      </c>
      <c r="AV143" s="11" t="s">
        <v>76</v>
      </c>
      <c r="AW143" s="11" t="s">
        <v>32</v>
      </c>
      <c r="AX143" s="11" t="s">
        <v>68</v>
      </c>
      <c r="AY143" s="215" t="s">
        <v>132</v>
      </c>
    </row>
    <row r="144" spans="2:65" s="12" customFormat="1" ht="13.5">
      <c r="B144" s="216"/>
      <c r="C144" s="217"/>
      <c r="D144" s="218" t="s">
        <v>140</v>
      </c>
      <c r="E144" s="219" t="s">
        <v>20</v>
      </c>
      <c r="F144" s="220" t="s">
        <v>923</v>
      </c>
      <c r="G144" s="217"/>
      <c r="H144" s="221">
        <v>333.29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78</v>
      </c>
      <c r="AV144" s="12" t="s">
        <v>78</v>
      </c>
      <c r="AW144" s="12" t="s">
        <v>32</v>
      </c>
      <c r="AX144" s="12" t="s">
        <v>76</v>
      </c>
      <c r="AY144" s="227" t="s">
        <v>132</v>
      </c>
    </row>
    <row r="145" spans="2:65" s="1" customFormat="1" ht="22.5" customHeight="1">
      <c r="B145" s="41"/>
      <c r="C145" s="193" t="s">
        <v>260</v>
      </c>
      <c r="D145" s="193" t="s">
        <v>134</v>
      </c>
      <c r="E145" s="194" t="s">
        <v>271</v>
      </c>
      <c r="F145" s="195" t="s">
        <v>272</v>
      </c>
      <c r="G145" s="196" t="s">
        <v>214</v>
      </c>
      <c r="H145" s="197">
        <v>605.99</v>
      </c>
      <c r="I145" s="198"/>
      <c r="J145" s="197">
        <f>ROUND(I145*H145,2)</f>
        <v>0</v>
      </c>
      <c r="K145" s="195" t="s">
        <v>20</v>
      </c>
      <c r="L145" s="61"/>
      <c r="M145" s="199" t="s">
        <v>20</v>
      </c>
      <c r="N145" s="200" t="s">
        <v>39</v>
      </c>
      <c r="O145" s="4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4" t="s">
        <v>138</v>
      </c>
      <c r="AT145" s="24" t="s">
        <v>134</v>
      </c>
      <c r="AU145" s="24" t="s">
        <v>78</v>
      </c>
      <c r="AY145" s="24" t="s">
        <v>132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4" t="s">
        <v>76</v>
      </c>
      <c r="BK145" s="203">
        <f>ROUND(I145*H145,2)</f>
        <v>0</v>
      </c>
      <c r="BL145" s="24" t="s">
        <v>138</v>
      </c>
      <c r="BM145" s="24" t="s">
        <v>924</v>
      </c>
    </row>
    <row r="146" spans="2:65" s="11" customFormat="1" ht="27">
      <c r="B146" s="204"/>
      <c r="C146" s="205"/>
      <c r="D146" s="206" t="s">
        <v>140</v>
      </c>
      <c r="E146" s="207" t="s">
        <v>20</v>
      </c>
      <c r="F146" s="208" t="s">
        <v>274</v>
      </c>
      <c r="G146" s="205"/>
      <c r="H146" s="209" t="s">
        <v>20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140</v>
      </c>
      <c r="AU146" s="215" t="s">
        <v>78</v>
      </c>
      <c r="AV146" s="11" t="s">
        <v>76</v>
      </c>
      <c r="AW146" s="11" t="s">
        <v>32</v>
      </c>
      <c r="AX146" s="11" t="s">
        <v>68</v>
      </c>
      <c r="AY146" s="215" t="s">
        <v>132</v>
      </c>
    </row>
    <row r="147" spans="2:65" s="12" customFormat="1" ht="13.5">
      <c r="B147" s="216"/>
      <c r="C147" s="217"/>
      <c r="D147" s="218" t="s">
        <v>140</v>
      </c>
      <c r="E147" s="219" t="s">
        <v>20</v>
      </c>
      <c r="F147" s="220" t="s">
        <v>925</v>
      </c>
      <c r="G147" s="217"/>
      <c r="H147" s="221">
        <v>605.99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78</v>
      </c>
      <c r="AV147" s="12" t="s">
        <v>78</v>
      </c>
      <c r="AW147" s="12" t="s">
        <v>32</v>
      </c>
      <c r="AX147" s="12" t="s">
        <v>76</v>
      </c>
      <c r="AY147" s="227" t="s">
        <v>132</v>
      </c>
    </row>
    <row r="148" spans="2:65" s="1" customFormat="1" ht="22.5" customHeight="1">
      <c r="B148" s="41"/>
      <c r="C148" s="193" t="s">
        <v>9</v>
      </c>
      <c r="D148" s="193" t="s">
        <v>134</v>
      </c>
      <c r="E148" s="194" t="s">
        <v>282</v>
      </c>
      <c r="F148" s="195" t="s">
        <v>283</v>
      </c>
      <c r="G148" s="196" t="s">
        <v>284</v>
      </c>
      <c r="H148" s="197">
        <v>969.58</v>
      </c>
      <c r="I148" s="198"/>
      <c r="J148" s="197">
        <f>ROUND(I148*H148,2)</f>
        <v>0</v>
      </c>
      <c r="K148" s="195" t="s">
        <v>20</v>
      </c>
      <c r="L148" s="61"/>
      <c r="M148" s="199" t="s">
        <v>20</v>
      </c>
      <c r="N148" s="200" t="s">
        <v>39</v>
      </c>
      <c r="O148" s="4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4" t="s">
        <v>138</v>
      </c>
      <c r="AT148" s="24" t="s">
        <v>134</v>
      </c>
      <c r="AU148" s="24" t="s">
        <v>78</v>
      </c>
      <c r="AY148" s="24" t="s">
        <v>132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76</v>
      </c>
      <c r="BK148" s="203">
        <f>ROUND(I148*H148,2)</f>
        <v>0</v>
      </c>
      <c r="BL148" s="24" t="s">
        <v>138</v>
      </c>
      <c r="BM148" s="24" t="s">
        <v>926</v>
      </c>
    </row>
    <row r="149" spans="2:65" s="12" customFormat="1" ht="13.5">
      <c r="B149" s="216"/>
      <c r="C149" s="217"/>
      <c r="D149" s="218" t="s">
        <v>140</v>
      </c>
      <c r="E149" s="219" t="s">
        <v>20</v>
      </c>
      <c r="F149" s="220" t="s">
        <v>927</v>
      </c>
      <c r="G149" s="217"/>
      <c r="H149" s="221">
        <v>969.58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140</v>
      </c>
      <c r="AU149" s="227" t="s">
        <v>78</v>
      </c>
      <c r="AV149" s="12" t="s">
        <v>78</v>
      </c>
      <c r="AW149" s="12" t="s">
        <v>32</v>
      </c>
      <c r="AX149" s="12" t="s">
        <v>76</v>
      </c>
      <c r="AY149" s="227" t="s">
        <v>132</v>
      </c>
    </row>
    <row r="150" spans="2:65" s="1" customFormat="1" ht="22.5" customHeight="1">
      <c r="B150" s="41"/>
      <c r="C150" s="193" t="s">
        <v>270</v>
      </c>
      <c r="D150" s="193" t="s">
        <v>134</v>
      </c>
      <c r="E150" s="194" t="s">
        <v>288</v>
      </c>
      <c r="F150" s="195" t="s">
        <v>289</v>
      </c>
      <c r="G150" s="196" t="s">
        <v>214</v>
      </c>
      <c r="H150" s="197">
        <v>384.81</v>
      </c>
      <c r="I150" s="198"/>
      <c r="J150" s="197">
        <f>ROUND(I150*H150,2)</f>
        <v>0</v>
      </c>
      <c r="K150" s="195" t="s">
        <v>20</v>
      </c>
      <c r="L150" s="61"/>
      <c r="M150" s="199" t="s">
        <v>20</v>
      </c>
      <c r="N150" s="200" t="s">
        <v>39</v>
      </c>
      <c r="O150" s="4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4" t="s">
        <v>138</v>
      </c>
      <c r="AT150" s="24" t="s">
        <v>134</v>
      </c>
      <c r="AU150" s="24" t="s">
        <v>78</v>
      </c>
      <c r="AY150" s="24" t="s">
        <v>132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76</v>
      </c>
      <c r="BK150" s="203">
        <f>ROUND(I150*H150,2)</f>
        <v>0</v>
      </c>
      <c r="BL150" s="24" t="s">
        <v>138</v>
      </c>
      <c r="BM150" s="24" t="s">
        <v>928</v>
      </c>
    </row>
    <row r="151" spans="2:65" s="11" customFormat="1" ht="13.5">
      <c r="B151" s="204"/>
      <c r="C151" s="205"/>
      <c r="D151" s="206" t="s">
        <v>140</v>
      </c>
      <c r="E151" s="207" t="s">
        <v>20</v>
      </c>
      <c r="F151" s="208" t="s">
        <v>929</v>
      </c>
      <c r="G151" s="205"/>
      <c r="H151" s="209" t="s">
        <v>20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140</v>
      </c>
      <c r="AU151" s="215" t="s">
        <v>78</v>
      </c>
      <c r="AV151" s="11" t="s">
        <v>76</v>
      </c>
      <c r="AW151" s="11" t="s">
        <v>32</v>
      </c>
      <c r="AX151" s="11" t="s">
        <v>68</v>
      </c>
      <c r="AY151" s="215" t="s">
        <v>132</v>
      </c>
    </row>
    <row r="152" spans="2:65" s="12" customFormat="1" ht="13.5">
      <c r="B152" s="216"/>
      <c r="C152" s="217"/>
      <c r="D152" s="206" t="s">
        <v>140</v>
      </c>
      <c r="E152" s="228" t="s">
        <v>20</v>
      </c>
      <c r="F152" s="229" t="s">
        <v>925</v>
      </c>
      <c r="G152" s="217"/>
      <c r="H152" s="230">
        <v>605.99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2" t="s">
        <v>78</v>
      </c>
      <c r="AW152" s="12" t="s">
        <v>32</v>
      </c>
      <c r="AX152" s="12" t="s">
        <v>68</v>
      </c>
      <c r="AY152" s="227" t="s">
        <v>132</v>
      </c>
    </row>
    <row r="153" spans="2:65" s="12" customFormat="1" ht="13.5">
      <c r="B153" s="216"/>
      <c r="C153" s="217"/>
      <c r="D153" s="206" t="s">
        <v>140</v>
      </c>
      <c r="E153" s="228" t="s">
        <v>20</v>
      </c>
      <c r="F153" s="229" t="s">
        <v>930</v>
      </c>
      <c r="G153" s="217"/>
      <c r="H153" s="230">
        <v>-44.24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78</v>
      </c>
      <c r="AV153" s="12" t="s">
        <v>78</v>
      </c>
      <c r="AW153" s="12" t="s">
        <v>32</v>
      </c>
      <c r="AX153" s="12" t="s">
        <v>68</v>
      </c>
      <c r="AY153" s="227" t="s">
        <v>132</v>
      </c>
    </row>
    <row r="154" spans="2:65" s="12" customFormat="1" ht="13.5">
      <c r="B154" s="216"/>
      <c r="C154" s="217"/>
      <c r="D154" s="206" t="s">
        <v>140</v>
      </c>
      <c r="E154" s="228" t="s">
        <v>20</v>
      </c>
      <c r="F154" s="229" t="s">
        <v>931</v>
      </c>
      <c r="G154" s="217"/>
      <c r="H154" s="230">
        <v>-176.94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140</v>
      </c>
      <c r="AU154" s="227" t="s">
        <v>78</v>
      </c>
      <c r="AV154" s="12" t="s">
        <v>78</v>
      </c>
      <c r="AW154" s="12" t="s">
        <v>32</v>
      </c>
      <c r="AX154" s="12" t="s">
        <v>68</v>
      </c>
      <c r="AY154" s="227" t="s">
        <v>132</v>
      </c>
    </row>
    <row r="155" spans="2:65" s="14" customFormat="1" ht="13.5">
      <c r="B155" s="242"/>
      <c r="C155" s="243"/>
      <c r="D155" s="218" t="s">
        <v>140</v>
      </c>
      <c r="E155" s="253" t="s">
        <v>20</v>
      </c>
      <c r="F155" s="254" t="s">
        <v>244</v>
      </c>
      <c r="G155" s="243"/>
      <c r="H155" s="255">
        <v>384.81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140</v>
      </c>
      <c r="AU155" s="252" t="s">
        <v>78</v>
      </c>
      <c r="AV155" s="14" t="s">
        <v>148</v>
      </c>
      <c r="AW155" s="14" t="s">
        <v>32</v>
      </c>
      <c r="AX155" s="14" t="s">
        <v>76</v>
      </c>
      <c r="AY155" s="252" t="s">
        <v>132</v>
      </c>
    </row>
    <row r="156" spans="2:65" s="1" customFormat="1" ht="22.5" customHeight="1">
      <c r="B156" s="41"/>
      <c r="C156" s="256" t="s">
        <v>276</v>
      </c>
      <c r="D156" s="256" t="s">
        <v>296</v>
      </c>
      <c r="E156" s="257" t="s">
        <v>297</v>
      </c>
      <c r="F156" s="258" t="s">
        <v>298</v>
      </c>
      <c r="G156" s="259" t="s">
        <v>284</v>
      </c>
      <c r="H156" s="260">
        <v>731.15</v>
      </c>
      <c r="I156" s="261"/>
      <c r="J156" s="260">
        <f>ROUND(I156*H156,2)</f>
        <v>0</v>
      </c>
      <c r="K156" s="258" t="s">
        <v>20</v>
      </c>
      <c r="L156" s="262"/>
      <c r="M156" s="263" t="s">
        <v>20</v>
      </c>
      <c r="N156" s="264" t="s">
        <v>39</v>
      </c>
      <c r="O156" s="42"/>
      <c r="P156" s="201">
        <f>O156*H156</f>
        <v>0</v>
      </c>
      <c r="Q156" s="201">
        <v>1</v>
      </c>
      <c r="R156" s="201">
        <f>Q156*H156</f>
        <v>731.15</v>
      </c>
      <c r="S156" s="201">
        <v>0</v>
      </c>
      <c r="T156" s="202">
        <f>S156*H156</f>
        <v>0</v>
      </c>
      <c r="AR156" s="24" t="s">
        <v>172</v>
      </c>
      <c r="AT156" s="24" t="s">
        <v>296</v>
      </c>
      <c r="AU156" s="24" t="s">
        <v>78</v>
      </c>
      <c r="AY156" s="24" t="s">
        <v>132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76</v>
      </c>
      <c r="BK156" s="203">
        <f>ROUND(I156*H156,2)</f>
        <v>0</v>
      </c>
      <c r="BL156" s="24" t="s">
        <v>138</v>
      </c>
      <c r="BM156" s="24" t="s">
        <v>932</v>
      </c>
    </row>
    <row r="157" spans="2:65" s="12" customFormat="1" ht="13.5">
      <c r="B157" s="216"/>
      <c r="C157" s="217"/>
      <c r="D157" s="218" t="s">
        <v>140</v>
      </c>
      <c r="E157" s="219" t="s">
        <v>20</v>
      </c>
      <c r="F157" s="220" t="s">
        <v>933</v>
      </c>
      <c r="G157" s="217"/>
      <c r="H157" s="221">
        <v>731.15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140</v>
      </c>
      <c r="AU157" s="227" t="s">
        <v>78</v>
      </c>
      <c r="AV157" s="12" t="s">
        <v>78</v>
      </c>
      <c r="AW157" s="12" t="s">
        <v>32</v>
      </c>
      <c r="AX157" s="12" t="s">
        <v>76</v>
      </c>
      <c r="AY157" s="227" t="s">
        <v>132</v>
      </c>
    </row>
    <row r="158" spans="2:65" s="1" customFormat="1" ht="31.5" customHeight="1">
      <c r="B158" s="41"/>
      <c r="C158" s="193" t="s">
        <v>281</v>
      </c>
      <c r="D158" s="193" t="s">
        <v>134</v>
      </c>
      <c r="E158" s="194" t="s">
        <v>302</v>
      </c>
      <c r="F158" s="195" t="s">
        <v>303</v>
      </c>
      <c r="G158" s="196" t="s">
        <v>214</v>
      </c>
      <c r="H158" s="197">
        <v>176.94</v>
      </c>
      <c r="I158" s="198"/>
      <c r="J158" s="197">
        <f>ROUND(I158*H158,2)</f>
        <v>0</v>
      </c>
      <c r="K158" s="195" t="s">
        <v>20</v>
      </c>
      <c r="L158" s="61"/>
      <c r="M158" s="199" t="s">
        <v>20</v>
      </c>
      <c r="N158" s="200" t="s">
        <v>39</v>
      </c>
      <c r="O158" s="4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4" t="s">
        <v>138</v>
      </c>
      <c r="AT158" s="24" t="s">
        <v>134</v>
      </c>
      <c r="AU158" s="24" t="s">
        <v>78</v>
      </c>
      <c r="AY158" s="24" t="s">
        <v>132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76</v>
      </c>
      <c r="BK158" s="203">
        <f>ROUND(I158*H158,2)</f>
        <v>0</v>
      </c>
      <c r="BL158" s="24" t="s">
        <v>138</v>
      </c>
      <c r="BM158" s="24" t="s">
        <v>934</v>
      </c>
    </row>
    <row r="159" spans="2:65" s="12" customFormat="1" ht="13.5">
      <c r="B159" s="216"/>
      <c r="C159" s="217"/>
      <c r="D159" s="218" t="s">
        <v>140</v>
      </c>
      <c r="E159" s="219" t="s">
        <v>20</v>
      </c>
      <c r="F159" s="220" t="s">
        <v>935</v>
      </c>
      <c r="G159" s="217"/>
      <c r="H159" s="221">
        <v>176.94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2" t="s">
        <v>78</v>
      </c>
      <c r="AW159" s="12" t="s">
        <v>32</v>
      </c>
      <c r="AX159" s="12" t="s">
        <v>76</v>
      </c>
      <c r="AY159" s="227" t="s">
        <v>132</v>
      </c>
    </row>
    <row r="160" spans="2:65" s="1" customFormat="1" ht="22.5" customHeight="1">
      <c r="B160" s="41"/>
      <c r="C160" s="256" t="s">
        <v>287</v>
      </c>
      <c r="D160" s="256" t="s">
        <v>296</v>
      </c>
      <c r="E160" s="257" t="s">
        <v>308</v>
      </c>
      <c r="F160" s="258" t="s">
        <v>309</v>
      </c>
      <c r="G160" s="259" t="s">
        <v>284</v>
      </c>
      <c r="H160" s="260">
        <v>353.88</v>
      </c>
      <c r="I160" s="261"/>
      <c r="J160" s="260">
        <f>ROUND(I160*H160,2)</f>
        <v>0</v>
      </c>
      <c r="K160" s="258" t="s">
        <v>20</v>
      </c>
      <c r="L160" s="262"/>
      <c r="M160" s="263" t="s">
        <v>20</v>
      </c>
      <c r="N160" s="264" t="s">
        <v>39</v>
      </c>
      <c r="O160" s="42"/>
      <c r="P160" s="201">
        <f>O160*H160</f>
        <v>0</v>
      </c>
      <c r="Q160" s="201">
        <v>1</v>
      </c>
      <c r="R160" s="201">
        <f>Q160*H160</f>
        <v>353.88</v>
      </c>
      <c r="S160" s="201">
        <v>0</v>
      </c>
      <c r="T160" s="202">
        <f>S160*H160</f>
        <v>0</v>
      </c>
      <c r="AR160" s="24" t="s">
        <v>172</v>
      </c>
      <c r="AT160" s="24" t="s">
        <v>296</v>
      </c>
      <c r="AU160" s="24" t="s">
        <v>78</v>
      </c>
      <c r="AY160" s="24" t="s">
        <v>132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76</v>
      </c>
      <c r="BK160" s="203">
        <f>ROUND(I160*H160,2)</f>
        <v>0</v>
      </c>
      <c r="BL160" s="24" t="s">
        <v>138</v>
      </c>
      <c r="BM160" s="24" t="s">
        <v>936</v>
      </c>
    </row>
    <row r="161" spans="2:65" s="12" customFormat="1" ht="13.5">
      <c r="B161" s="216"/>
      <c r="C161" s="217"/>
      <c r="D161" s="218" t="s">
        <v>140</v>
      </c>
      <c r="E161" s="219" t="s">
        <v>20</v>
      </c>
      <c r="F161" s="220" t="s">
        <v>937</v>
      </c>
      <c r="G161" s="217"/>
      <c r="H161" s="221">
        <v>353.88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140</v>
      </c>
      <c r="AU161" s="227" t="s">
        <v>78</v>
      </c>
      <c r="AV161" s="12" t="s">
        <v>78</v>
      </c>
      <c r="AW161" s="12" t="s">
        <v>32</v>
      </c>
      <c r="AX161" s="12" t="s">
        <v>76</v>
      </c>
      <c r="AY161" s="227" t="s">
        <v>132</v>
      </c>
    </row>
    <row r="162" spans="2:65" s="1" customFormat="1" ht="22.5" customHeight="1">
      <c r="B162" s="41"/>
      <c r="C162" s="193" t="s">
        <v>295</v>
      </c>
      <c r="D162" s="193" t="s">
        <v>134</v>
      </c>
      <c r="E162" s="194" t="s">
        <v>277</v>
      </c>
      <c r="F162" s="195" t="s">
        <v>278</v>
      </c>
      <c r="G162" s="196" t="s">
        <v>145</v>
      </c>
      <c r="H162" s="197">
        <v>10</v>
      </c>
      <c r="I162" s="198"/>
      <c r="J162" s="197">
        <f>ROUND(I162*H162,2)</f>
        <v>0</v>
      </c>
      <c r="K162" s="195" t="s">
        <v>20</v>
      </c>
      <c r="L162" s="61"/>
      <c r="M162" s="199" t="s">
        <v>20</v>
      </c>
      <c r="N162" s="200" t="s">
        <v>39</v>
      </c>
      <c r="O162" s="42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4" t="s">
        <v>138</v>
      </c>
      <c r="AT162" s="24" t="s">
        <v>134</v>
      </c>
      <c r="AU162" s="24" t="s">
        <v>78</v>
      </c>
      <c r="AY162" s="24" t="s">
        <v>132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4" t="s">
        <v>76</v>
      </c>
      <c r="BK162" s="203">
        <f>ROUND(I162*H162,2)</f>
        <v>0</v>
      </c>
      <c r="BL162" s="24" t="s">
        <v>138</v>
      </c>
      <c r="BM162" s="24" t="s">
        <v>938</v>
      </c>
    </row>
    <row r="163" spans="2:65" s="12" customFormat="1" ht="13.5">
      <c r="B163" s="216"/>
      <c r="C163" s="217"/>
      <c r="D163" s="218" t="s">
        <v>140</v>
      </c>
      <c r="E163" s="219" t="s">
        <v>20</v>
      </c>
      <c r="F163" s="220" t="s">
        <v>280</v>
      </c>
      <c r="G163" s="217"/>
      <c r="H163" s="221">
        <v>10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78</v>
      </c>
      <c r="AV163" s="12" t="s">
        <v>78</v>
      </c>
      <c r="AW163" s="12" t="s">
        <v>32</v>
      </c>
      <c r="AX163" s="12" t="s">
        <v>76</v>
      </c>
      <c r="AY163" s="227" t="s">
        <v>132</v>
      </c>
    </row>
    <row r="164" spans="2:65" s="1" customFormat="1" ht="22.5" customHeight="1">
      <c r="B164" s="41"/>
      <c r="C164" s="193" t="s">
        <v>301</v>
      </c>
      <c r="D164" s="193" t="s">
        <v>134</v>
      </c>
      <c r="E164" s="194" t="s">
        <v>313</v>
      </c>
      <c r="F164" s="195" t="s">
        <v>314</v>
      </c>
      <c r="G164" s="196" t="s">
        <v>158</v>
      </c>
      <c r="H164" s="197">
        <v>49.05</v>
      </c>
      <c r="I164" s="198"/>
      <c r="J164" s="197">
        <f>ROUND(I164*H164,2)</f>
        <v>0</v>
      </c>
      <c r="K164" s="195" t="s">
        <v>20</v>
      </c>
      <c r="L164" s="61"/>
      <c r="M164" s="199" t="s">
        <v>20</v>
      </c>
      <c r="N164" s="200" t="s">
        <v>39</v>
      </c>
      <c r="O164" s="4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4" t="s">
        <v>138</v>
      </c>
      <c r="AT164" s="24" t="s">
        <v>134</v>
      </c>
      <c r="AU164" s="24" t="s">
        <v>78</v>
      </c>
      <c r="AY164" s="24" t="s">
        <v>132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4" t="s">
        <v>76</v>
      </c>
      <c r="BK164" s="203">
        <f>ROUND(I164*H164,2)</f>
        <v>0</v>
      </c>
      <c r="BL164" s="24" t="s">
        <v>138</v>
      </c>
      <c r="BM164" s="24" t="s">
        <v>939</v>
      </c>
    </row>
    <row r="165" spans="2:65" s="12" customFormat="1" ht="13.5">
      <c r="B165" s="216"/>
      <c r="C165" s="217"/>
      <c r="D165" s="218" t="s">
        <v>140</v>
      </c>
      <c r="E165" s="219" t="s">
        <v>20</v>
      </c>
      <c r="F165" s="220" t="s">
        <v>940</v>
      </c>
      <c r="G165" s="217"/>
      <c r="H165" s="221">
        <v>49.05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140</v>
      </c>
      <c r="AU165" s="227" t="s">
        <v>78</v>
      </c>
      <c r="AV165" s="12" t="s">
        <v>78</v>
      </c>
      <c r="AW165" s="12" t="s">
        <v>32</v>
      </c>
      <c r="AX165" s="12" t="s">
        <v>76</v>
      </c>
      <c r="AY165" s="227" t="s">
        <v>132</v>
      </c>
    </row>
    <row r="166" spans="2:65" s="1" customFormat="1" ht="22.5" customHeight="1">
      <c r="B166" s="41"/>
      <c r="C166" s="193" t="s">
        <v>307</v>
      </c>
      <c r="D166" s="193" t="s">
        <v>134</v>
      </c>
      <c r="E166" s="194" t="s">
        <v>318</v>
      </c>
      <c r="F166" s="195" t="s">
        <v>319</v>
      </c>
      <c r="G166" s="196" t="s">
        <v>158</v>
      </c>
      <c r="H166" s="197">
        <v>49.05</v>
      </c>
      <c r="I166" s="198"/>
      <c r="J166" s="197">
        <f>ROUND(I166*H166,2)</f>
        <v>0</v>
      </c>
      <c r="K166" s="195" t="s">
        <v>20</v>
      </c>
      <c r="L166" s="61"/>
      <c r="M166" s="199" t="s">
        <v>20</v>
      </c>
      <c r="N166" s="200" t="s">
        <v>39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138</v>
      </c>
      <c r="AT166" s="24" t="s">
        <v>134</v>
      </c>
      <c r="AU166" s="24" t="s">
        <v>78</v>
      </c>
      <c r="AY166" s="24" t="s">
        <v>132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76</v>
      </c>
      <c r="BK166" s="203">
        <f>ROUND(I166*H166,2)</f>
        <v>0</v>
      </c>
      <c r="BL166" s="24" t="s">
        <v>138</v>
      </c>
      <c r="BM166" s="24" t="s">
        <v>941</v>
      </c>
    </row>
    <row r="167" spans="2:65" s="12" customFormat="1" ht="13.5">
      <c r="B167" s="216"/>
      <c r="C167" s="217"/>
      <c r="D167" s="218" t="s">
        <v>140</v>
      </c>
      <c r="E167" s="219" t="s">
        <v>20</v>
      </c>
      <c r="F167" s="220" t="s">
        <v>942</v>
      </c>
      <c r="G167" s="217"/>
      <c r="H167" s="221">
        <v>49.05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140</v>
      </c>
      <c r="AU167" s="227" t="s">
        <v>78</v>
      </c>
      <c r="AV167" s="12" t="s">
        <v>78</v>
      </c>
      <c r="AW167" s="12" t="s">
        <v>32</v>
      </c>
      <c r="AX167" s="12" t="s">
        <v>76</v>
      </c>
      <c r="AY167" s="227" t="s">
        <v>132</v>
      </c>
    </row>
    <row r="168" spans="2:65" s="1" customFormat="1" ht="22.5" customHeight="1">
      <c r="B168" s="41"/>
      <c r="C168" s="256" t="s">
        <v>312</v>
      </c>
      <c r="D168" s="256" t="s">
        <v>296</v>
      </c>
      <c r="E168" s="257" t="s">
        <v>322</v>
      </c>
      <c r="F168" s="258" t="s">
        <v>323</v>
      </c>
      <c r="G168" s="259" t="s">
        <v>324</v>
      </c>
      <c r="H168" s="260">
        <v>1.23</v>
      </c>
      <c r="I168" s="261"/>
      <c r="J168" s="260">
        <f>ROUND(I168*H168,2)</f>
        <v>0</v>
      </c>
      <c r="K168" s="258" t="s">
        <v>20</v>
      </c>
      <c r="L168" s="262"/>
      <c r="M168" s="263" t="s">
        <v>20</v>
      </c>
      <c r="N168" s="264" t="s">
        <v>39</v>
      </c>
      <c r="O168" s="42"/>
      <c r="P168" s="201">
        <f>O168*H168</f>
        <v>0</v>
      </c>
      <c r="Q168" s="201">
        <v>1E-3</v>
      </c>
      <c r="R168" s="201">
        <f>Q168*H168</f>
        <v>1.23E-3</v>
      </c>
      <c r="S168" s="201">
        <v>0</v>
      </c>
      <c r="T168" s="202">
        <f>S168*H168</f>
        <v>0</v>
      </c>
      <c r="AR168" s="24" t="s">
        <v>172</v>
      </c>
      <c r="AT168" s="24" t="s">
        <v>296</v>
      </c>
      <c r="AU168" s="24" t="s">
        <v>78</v>
      </c>
      <c r="AY168" s="24" t="s">
        <v>132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76</v>
      </c>
      <c r="BK168" s="203">
        <f>ROUND(I168*H168,2)</f>
        <v>0</v>
      </c>
      <c r="BL168" s="24" t="s">
        <v>138</v>
      </c>
      <c r="BM168" s="24" t="s">
        <v>943</v>
      </c>
    </row>
    <row r="169" spans="2:65" s="12" customFormat="1" ht="13.5">
      <c r="B169" s="216"/>
      <c r="C169" s="217"/>
      <c r="D169" s="206" t="s">
        <v>140</v>
      </c>
      <c r="E169" s="228" t="s">
        <v>20</v>
      </c>
      <c r="F169" s="229" t="s">
        <v>944</v>
      </c>
      <c r="G169" s="217"/>
      <c r="H169" s="230">
        <v>1.23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140</v>
      </c>
      <c r="AU169" s="227" t="s">
        <v>78</v>
      </c>
      <c r="AV169" s="12" t="s">
        <v>78</v>
      </c>
      <c r="AW169" s="12" t="s">
        <v>32</v>
      </c>
      <c r="AX169" s="12" t="s">
        <v>76</v>
      </c>
      <c r="AY169" s="227" t="s">
        <v>132</v>
      </c>
    </row>
    <row r="170" spans="2:65" s="10" customFormat="1" ht="29.85" customHeight="1">
      <c r="B170" s="176"/>
      <c r="C170" s="177"/>
      <c r="D170" s="190" t="s">
        <v>67</v>
      </c>
      <c r="E170" s="191" t="s">
        <v>78</v>
      </c>
      <c r="F170" s="191" t="s">
        <v>945</v>
      </c>
      <c r="G170" s="177"/>
      <c r="H170" s="177"/>
      <c r="I170" s="180"/>
      <c r="J170" s="192">
        <f>BK170</f>
        <v>0</v>
      </c>
      <c r="K170" s="177"/>
      <c r="L170" s="182"/>
      <c r="M170" s="183"/>
      <c r="N170" s="184"/>
      <c r="O170" s="184"/>
      <c r="P170" s="185">
        <f>SUM(P171:P172)</f>
        <v>0</v>
      </c>
      <c r="Q170" s="184"/>
      <c r="R170" s="185">
        <f>SUM(R171:R172)</f>
        <v>2.5517799999999999</v>
      </c>
      <c r="S170" s="184"/>
      <c r="T170" s="186">
        <f>SUM(T171:T172)</f>
        <v>0</v>
      </c>
      <c r="AR170" s="187" t="s">
        <v>76</v>
      </c>
      <c r="AT170" s="188" t="s">
        <v>67</v>
      </c>
      <c r="AU170" s="188" t="s">
        <v>76</v>
      </c>
      <c r="AY170" s="187" t="s">
        <v>132</v>
      </c>
      <c r="BK170" s="189">
        <f>SUM(BK171:BK172)</f>
        <v>0</v>
      </c>
    </row>
    <row r="171" spans="2:65" s="1" customFormat="1" ht="22.5" customHeight="1">
      <c r="B171" s="41"/>
      <c r="C171" s="193" t="s">
        <v>317</v>
      </c>
      <c r="D171" s="193" t="s">
        <v>134</v>
      </c>
      <c r="E171" s="194" t="s">
        <v>946</v>
      </c>
      <c r="F171" s="195" t="s">
        <v>947</v>
      </c>
      <c r="G171" s="196" t="s">
        <v>145</v>
      </c>
      <c r="H171" s="197">
        <v>1</v>
      </c>
      <c r="I171" s="198"/>
      <c r="J171" s="197">
        <f>ROUND(I171*H171,2)</f>
        <v>0</v>
      </c>
      <c r="K171" s="195" t="s">
        <v>20</v>
      </c>
      <c r="L171" s="61"/>
      <c r="M171" s="199" t="s">
        <v>20</v>
      </c>
      <c r="N171" s="200" t="s">
        <v>39</v>
      </c>
      <c r="O171" s="42"/>
      <c r="P171" s="201">
        <f>O171*H171</f>
        <v>0</v>
      </c>
      <c r="Q171" s="201">
        <v>2.5517799999999999</v>
      </c>
      <c r="R171" s="201">
        <f>Q171*H171</f>
        <v>2.5517799999999999</v>
      </c>
      <c r="S171" s="201">
        <v>0</v>
      </c>
      <c r="T171" s="202">
        <f>S171*H171</f>
        <v>0</v>
      </c>
      <c r="AR171" s="24" t="s">
        <v>138</v>
      </c>
      <c r="AT171" s="24" t="s">
        <v>134</v>
      </c>
      <c r="AU171" s="24" t="s">
        <v>78</v>
      </c>
      <c r="AY171" s="24" t="s">
        <v>132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76</v>
      </c>
      <c r="BK171" s="203">
        <f>ROUND(I171*H171,2)</f>
        <v>0</v>
      </c>
      <c r="BL171" s="24" t="s">
        <v>138</v>
      </c>
      <c r="BM171" s="24" t="s">
        <v>948</v>
      </c>
    </row>
    <row r="172" spans="2:65" s="12" customFormat="1" ht="13.5">
      <c r="B172" s="216"/>
      <c r="C172" s="217"/>
      <c r="D172" s="206" t="s">
        <v>140</v>
      </c>
      <c r="E172" s="228" t="s">
        <v>20</v>
      </c>
      <c r="F172" s="229" t="s">
        <v>76</v>
      </c>
      <c r="G172" s="217"/>
      <c r="H172" s="230">
        <v>1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140</v>
      </c>
      <c r="AU172" s="227" t="s">
        <v>78</v>
      </c>
      <c r="AV172" s="12" t="s">
        <v>78</v>
      </c>
      <c r="AW172" s="12" t="s">
        <v>32</v>
      </c>
      <c r="AX172" s="12" t="s">
        <v>76</v>
      </c>
      <c r="AY172" s="227" t="s">
        <v>132</v>
      </c>
    </row>
    <row r="173" spans="2:65" s="10" customFormat="1" ht="29.85" customHeight="1">
      <c r="B173" s="176"/>
      <c r="C173" s="177"/>
      <c r="D173" s="190" t="s">
        <v>67</v>
      </c>
      <c r="E173" s="191" t="s">
        <v>138</v>
      </c>
      <c r="F173" s="191" t="s">
        <v>333</v>
      </c>
      <c r="G173" s="177"/>
      <c r="H173" s="177"/>
      <c r="I173" s="180"/>
      <c r="J173" s="192">
        <f>BK173</f>
        <v>0</v>
      </c>
      <c r="K173" s="177"/>
      <c r="L173" s="182"/>
      <c r="M173" s="183"/>
      <c r="N173" s="184"/>
      <c r="O173" s="184"/>
      <c r="P173" s="185">
        <f>SUM(P174:P182)</f>
        <v>0</v>
      </c>
      <c r="Q173" s="184"/>
      <c r="R173" s="185">
        <f>SUM(R174:R182)</f>
        <v>3.2050000000000002E-2</v>
      </c>
      <c r="S173" s="184"/>
      <c r="T173" s="186">
        <f>SUM(T174:T182)</f>
        <v>0</v>
      </c>
      <c r="AR173" s="187" t="s">
        <v>76</v>
      </c>
      <c r="AT173" s="188" t="s">
        <v>67</v>
      </c>
      <c r="AU173" s="188" t="s">
        <v>76</v>
      </c>
      <c r="AY173" s="187" t="s">
        <v>132</v>
      </c>
      <c r="BK173" s="189">
        <f>SUM(BK174:BK182)</f>
        <v>0</v>
      </c>
    </row>
    <row r="174" spans="2:65" s="1" customFormat="1" ht="22.5" customHeight="1">
      <c r="B174" s="41"/>
      <c r="C174" s="193" t="s">
        <v>321</v>
      </c>
      <c r="D174" s="193" t="s">
        <v>134</v>
      </c>
      <c r="E174" s="194" t="s">
        <v>335</v>
      </c>
      <c r="F174" s="195" t="s">
        <v>336</v>
      </c>
      <c r="G174" s="196" t="s">
        <v>214</v>
      </c>
      <c r="H174" s="197">
        <v>44.24</v>
      </c>
      <c r="I174" s="198"/>
      <c r="J174" s="197">
        <f>ROUND(I174*H174,2)</f>
        <v>0</v>
      </c>
      <c r="K174" s="195" t="s">
        <v>20</v>
      </c>
      <c r="L174" s="61"/>
      <c r="M174" s="199" t="s">
        <v>20</v>
      </c>
      <c r="N174" s="200" t="s">
        <v>39</v>
      </c>
      <c r="O174" s="4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4" t="s">
        <v>138</v>
      </c>
      <c r="AT174" s="24" t="s">
        <v>134</v>
      </c>
      <c r="AU174" s="24" t="s">
        <v>78</v>
      </c>
      <c r="AY174" s="24" t="s">
        <v>132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4" t="s">
        <v>76</v>
      </c>
      <c r="BK174" s="203">
        <f>ROUND(I174*H174,2)</f>
        <v>0</v>
      </c>
      <c r="BL174" s="24" t="s">
        <v>138</v>
      </c>
      <c r="BM174" s="24" t="s">
        <v>949</v>
      </c>
    </row>
    <row r="175" spans="2:65" s="12" customFormat="1" ht="13.5">
      <c r="B175" s="216"/>
      <c r="C175" s="217"/>
      <c r="D175" s="218" t="s">
        <v>140</v>
      </c>
      <c r="E175" s="219" t="s">
        <v>20</v>
      </c>
      <c r="F175" s="220" t="s">
        <v>950</v>
      </c>
      <c r="G175" s="217"/>
      <c r="H175" s="221">
        <v>44.24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140</v>
      </c>
      <c r="AU175" s="227" t="s">
        <v>78</v>
      </c>
      <c r="AV175" s="12" t="s">
        <v>78</v>
      </c>
      <c r="AW175" s="12" t="s">
        <v>32</v>
      </c>
      <c r="AX175" s="12" t="s">
        <v>76</v>
      </c>
      <c r="AY175" s="227" t="s">
        <v>132</v>
      </c>
    </row>
    <row r="176" spans="2:65" s="1" customFormat="1" ht="22.5" customHeight="1">
      <c r="B176" s="41"/>
      <c r="C176" s="193" t="s">
        <v>328</v>
      </c>
      <c r="D176" s="193" t="s">
        <v>134</v>
      </c>
      <c r="E176" s="194" t="s">
        <v>951</v>
      </c>
      <c r="F176" s="195" t="s">
        <v>952</v>
      </c>
      <c r="G176" s="196" t="s">
        <v>214</v>
      </c>
      <c r="H176" s="197">
        <v>0.75</v>
      </c>
      <c r="I176" s="198"/>
      <c r="J176" s="197">
        <f>ROUND(I176*H176,2)</f>
        <v>0</v>
      </c>
      <c r="K176" s="195" t="s">
        <v>20</v>
      </c>
      <c r="L176" s="61"/>
      <c r="M176" s="199" t="s">
        <v>20</v>
      </c>
      <c r="N176" s="200" t="s">
        <v>39</v>
      </c>
      <c r="O176" s="4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4" t="s">
        <v>138</v>
      </c>
      <c r="AT176" s="24" t="s">
        <v>134</v>
      </c>
      <c r="AU176" s="24" t="s">
        <v>78</v>
      </c>
      <c r="AY176" s="24" t="s">
        <v>132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76</v>
      </c>
      <c r="BK176" s="203">
        <f>ROUND(I176*H176,2)</f>
        <v>0</v>
      </c>
      <c r="BL176" s="24" t="s">
        <v>138</v>
      </c>
      <c r="BM176" s="24" t="s">
        <v>953</v>
      </c>
    </row>
    <row r="177" spans="2:65" s="11" customFormat="1" ht="13.5">
      <c r="B177" s="204"/>
      <c r="C177" s="205"/>
      <c r="D177" s="206" t="s">
        <v>140</v>
      </c>
      <c r="E177" s="207" t="s">
        <v>20</v>
      </c>
      <c r="F177" s="208" t="s">
        <v>954</v>
      </c>
      <c r="G177" s="205"/>
      <c r="H177" s="209" t="s">
        <v>20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140</v>
      </c>
      <c r="AU177" s="215" t="s">
        <v>78</v>
      </c>
      <c r="AV177" s="11" t="s">
        <v>76</v>
      </c>
      <c r="AW177" s="11" t="s">
        <v>32</v>
      </c>
      <c r="AX177" s="11" t="s">
        <v>68</v>
      </c>
      <c r="AY177" s="215" t="s">
        <v>132</v>
      </c>
    </row>
    <row r="178" spans="2:65" s="12" customFormat="1" ht="13.5">
      <c r="B178" s="216"/>
      <c r="C178" s="217"/>
      <c r="D178" s="218" t="s">
        <v>140</v>
      </c>
      <c r="E178" s="219" t="s">
        <v>20</v>
      </c>
      <c r="F178" s="220" t="s">
        <v>955</v>
      </c>
      <c r="G178" s="217"/>
      <c r="H178" s="221">
        <v>0.75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78</v>
      </c>
      <c r="AV178" s="12" t="s">
        <v>78</v>
      </c>
      <c r="AW178" s="12" t="s">
        <v>32</v>
      </c>
      <c r="AX178" s="12" t="s">
        <v>76</v>
      </c>
      <c r="AY178" s="227" t="s">
        <v>132</v>
      </c>
    </row>
    <row r="179" spans="2:65" s="1" customFormat="1" ht="22.5" customHeight="1">
      <c r="B179" s="41"/>
      <c r="C179" s="193" t="s">
        <v>334</v>
      </c>
      <c r="D179" s="193" t="s">
        <v>134</v>
      </c>
      <c r="E179" s="194" t="s">
        <v>956</v>
      </c>
      <c r="F179" s="195" t="s">
        <v>957</v>
      </c>
      <c r="G179" s="196" t="s">
        <v>158</v>
      </c>
      <c r="H179" s="197">
        <v>5</v>
      </c>
      <c r="I179" s="198"/>
      <c r="J179" s="197">
        <f>ROUND(I179*H179,2)</f>
        <v>0</v>
      </c>
      <c r="K179" s="195" t="s">
        <v>20</v>
      </c>
      <c r="L179" s="61"/>
      <c r="M179" s="199" t="s">
        <v>20</v>
      </c>
      <c r="N179" s="200" t="s">
        <v>39</v>
      </c>
      <c r="O179" s="42"/>
      <c r="P179" s="201">
        <f>O179*H179</f>
        <v>0</v>
      </c>
      <c r="Q179" s="201">
        <v>6.3899999999999998E-3</v>
      </c>
      <c r="R179" s="201">
        <f>Q179*H179</f>
        <v>3.1949999999999999E-2</v>
      </c>
      <c r="S179" s="201">
        <v>0</v>
      </c>
      <c r="T179" s="202">
        <f>S179*H179</f>
        <v>0</v>
      </c>
      <c r="AR179" s="24" t="s">
        <v>138</v>
      </c>
      <c r="AT179" s="24" t="s">
        <v>134</v>
      </c>
      <c r="AU179" s="24" t="s">
        <v>78</v>
      </c>
      <c r="AY179" s="24" t="s">
        <v>132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76</v>
      </c>
      <c r="BK179" s="203">
        <f>ROUND(I179*H179,2)</f>
        <v>0</v>
      </c>
      <c r="BL179" s="24" t="s">
        <v>138</v>
      </c>
      <c r="BM179" s="24" t="s">
        <v>958</v>
      </c>
    </row>
    <row r="180" spans="2:65" s="12" customFormat="1" ht="13.5">
      <c r="B180" s="216"/>
      <c r="C180" s="217"/>
      <c r="D180" s="218" t="s">
        <v>140</v>
      </c>
      <c r="E180" s="219" t="s">
        <v>20</v>
      </c>
      <c r="F180" s="220" t="s">
        <v>155</v>
      </c>
      <c r="G180" s="217"/>
      <c r="H180" s="221">
        <v>5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140</v>
      </c>
      <c r="AU180" s="227" t="s">
        <v>78</v>
      </c>
      <c r="AV180" s="12" t="s">
        <v>78</v>
      </c>
      <c r="AW180" s="12" t="s">
        <v>32</v>
      </c>
      <c r="AX180" s="12" t="s">
        <v>76</v>
      </c>
      <c r="AY180" s="227" t="s">
        <v>132</v>
      </c>
    </row>
    <row r="181" spans="2:65" s="1" customFormat="1" ht="22.5" customHeight="1">
      <c r="B181" s="41"/>
      <c r="C181" s="193" t="s">
        <v>340</v>
      </c>
      <c r="D181" s="193" t="s">
        <v>134</v>
      </c>
      <c r="E181" s="194" t="s">
        <v>959</v>
      </c>
      <c r="F181" s="195" t="s">
        <v>960</v>
      </c>
      <c r="G181" s="196" t="s">
        <v>537</v>
      </c>
      <c r="H181" s="197">
        <v>2</v>
      </c>
      <c r="I181" s="198"/>
      <c r="J181" s="197">
        <f>ROUND(I181*H181,2)</f>
        <v>0</v>
      </c>
      <c r="K181" s="195" t="s">
        <v>20</v>
      </c>
      <c r="L181" s="61"/>
      <c r="M181" s="199" t="s">
        <v>20</v>
      </c>
      <c r="N181" s="200" t="s">
        <v>39</v>
      </c>
      <c r="O181" s="42"/>
      <c r="P181" s="201">
        <f>O181*H181</f>
        <v>0</v>
      </c>
      <c r="Q181" s="201">
        <v>5.0000000000000002E-5</v>
      </c>
      <c r="R181" s="201">
        <f>Q181*H181</f>
        <v>1E-4</v>
      </c>
      <c r="S181" s="201">
        <v>0</v>
      </c>
      <c r="T181" s="202">
        <f>S181*H181</f>
        <v>0</v>
      </c>
      <c r="AR181" s="24" t="s">
        <v>138</v>
      </c>
      <c r="AT181" s="24" t="s">
        <v>134</v>
      </c>
      <c r="AU181" s="24" t="s">
        <v>78</v>
      </c>
      <c r="AY181" s="24" t="s">
        <v>132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4" t="s">
        <v>76</v>
      </c>
      <c r="BK181" s="203">
        <f>ROUND(I181*H181,2)</f>
        <v>0</v>
      </c>
      <c r="BL181" s="24" t="s">
        <v>138</v>
      </c>
      <c r="BM181" s="24" t="s">
        <v>961</v>
      </c>
    </row>
    <row r="182" spans="2:65" s="12" customFormat="1" ht="13.5">
      <c r="B182" s="216"/>
      <c r="C182" s="217"/>
      <c r="D182" s="206" t="s">
        <v>140</v>
      </c>
      <c r="E182" s="228" t="s">
        <v>20</v>
      </c>
      <c r="F182" s="229" t="s">
        <v>962</v>
      </c>
      <c r="G182" s="217"/>
      <c r="H182" s="230">
        <v>2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78</v>
      </c>
      <c r="AV182" s="12" t="s">
        <v>78</v>
      </c>
      <c r="AW182" s="12" t="s">
        <v>32</v>
      </c>
      <c r="AX182" s="12" t="s">
        <v>76</v>
      </c>
      <c r="AY182" s="227" t="s">
        <v>132</v>
      </c>
    </row>
    <row r="183" spans="2:65" s="10" customFormat="1" ht="29.85" customHeight="1">
      <c r="B183" s="176"/>
      <c r="C183" s="177"/>
      <c r="D183" s="190" t="s">
        <v>67</v>
      </c>
      <c r="E183" s="191" t="s">
        <v>155</v>
      </c>
      <c r="F183" s="191" t="s">
        <v>346</v>
      </c>
      <c r="G183" s="177"/>
      <c r="H183" s="177"/>
      <c r="I183" s="180"/>
      <c r="J183" s="192">
        <f>BK183</f>
        <v>0</v>
      </c>
      <c r="K183" s="177"/>
      <c r="L183" s="182"/>
      <c r="M183" s="183"/>
      <c r="N183" s="184"/>
      <c r="O183" s="184"/>
      <c r="P183" s="185">
        <f>SUM(P184:P185)</f>
        <v>0</v>
      </c>
      <c r="Q183" s="184"/>
      <c r="R183" s="185">
        <f>SUM(R184:R185)</f>
        <v>0</v>
      </c>
      <c r="S183" s="184"/>
      <c r="T183" s="186">
        <f>SUM(T184:T185)</f>
        <v>0</v>
      </c>
      <c r="AR183" s="187" t="s">
        <v>76</v>
      </c>
      <c r="AT183" s="188" t="s">
        <v>67</v>
      </c>
      <c r="AU183" s="188" t="s">
        <v>76</v>
      </c>
      <c r="AY183" s="187" t="s">
        <v>132</v>
      </c>
      <c r="BK183" s="189">
        <f>SUM(BK184:BK185)</f>
        <v>0</v>
      </c>
    </row>
    <row r="184" spans="2:65" s="1" customFormat="1" ht="22.5" customHeight="1">
      <c r="B184" s="41"/>
      <c r="C184" s="193" t="s">
        <v>669</v>
      </c>
      <c r="D184" s="193" t="s">
        <v>134</v>
      </c>
      <c r="E184" s="194" t="s">
        <v>348</v>
      </c>
      <c r="F184" s="195" t="s">
        <v>349</v>
      </c>
      <c r="G184" s="196" t="s">
        <v>158</v>
      </c>
      <c r="H184" s="197">
        <v>884.7</v>
      </c>
      <c r="I184" s="198"/>
      <c r="J184" s="197">
        <f>ROUND(I184*H184,2)</f>
        <v>0</v>
      </c>
      <c r="K184" s="195" t="s">
        <v>159</v>
      </c>
      <c r="L184" s="61"/>
      <c r="M184" s="199" t="s">
        <v>20</v>
      </c>
      <c r="N184" s="200" t="s">
        <v>39</v>
      </c>
      <c r="O184" s="4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24" t="s">
        <v>138</v>
      </c>
      <c r="AT184" s="24" t="s">
        <v>134</v>
      </c>
      <c r="AU184" s="24" t="s">
        <v>78</v>
      </c>
      <c r="AY184" s="24" t="s">
        <v>132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4" t="s">
        <v>76</v>
      </c>
      <c r="BK184" s="203">
        <f>ROUND(I184*H184,2)</f>
        <v>0</v>
      </c>
      <c r="BL184" s="24" t="s">
        <v>138</v>
      </c>
      <c r="BM184" s="24" t="s">
        <v>963</v>
      </c>
    </row>
    <row r="185" spans="2:65" s="12" customFormat="1" ht="13.5">
      <c r="B185" s="216"/>
      <c r="C185" s="217"/>
      <c r="D185" s="206" t="s">
        <v>140</v>
      </c>
      <c r="E185" s="228" t="s">
        <v>20</v>
      </c>
      <c r="F185" s="229" t="s">
        <v>964</v>
      </c>
      <c r="G185" s="217"/>
      <c r="H185" s="230">
        <v>884.7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140</v>
      </c>
      <c r="AU185" s="227" t="s">
        <v>78</v>
      </c>
      <c r="AV185" s="12" t="s">
        <v>78</v>
      </c>
      <c r="AW185" s="12" t="s">
        <v>32</v>
      </c>
      <c r="AX185" s="12" t="s">
        <v>76</v>
      </c>
      <c r="AY185" s="227" t="s">
        <v>132</v>
      </c>
    </row>
    <row r="186" spans="2:65" s="10" customFormat="1" ht="29.85" customHeight="1">
      <c r="B186" s="176"/>
      <c r="C186" s="177"/>
      <c r="D186" s="190" t="s">
        <v>67</v>
      </c>
      <c r="E186" s="191" t="s">
        <v>162</v>
      </c>
      <c r="F186" s="191" t="s">
        <v>965</v>
      </c>
      <c r="G186" s="177"/>
      <c r="H186" s="177"/>
      <c r="I186" s="180"/>
      <c r="J186" s="192">
        <f>BK186</f>
        <v>0</v>
      </c>
      <c r="K186" s="177"/>
      <c r="L186" s="182"/>
      <c r="M186" s="183"/>
      <c r="N186" s="184"/>
      <c r="O186" s="184"/>
      <c r="P186" s="185">
        <f>SUM(P187:P188)</f>
        <v>0</v>
      </c>
      <c r="Q186" s="184"/>
      <c r="R186" s="185">
        <f>SUM(R187:R188)</f>
        <v>6.3E-2</v>
      </c>
      <c r="S186" s="184"/>
      <c r="T186" s="186">
        <f>SUM(T187:T188)</f>
        <v>0</v>
      </c>
      <c r="AR186" s="187" t="s">
        <v>76</v>
      </c>
      <c r="AT186" s="188" t="s">
        <v>67</v>
      </c>
      <c r="AU186" s="188" t="s">
        <v>76</v>
      </c>
      <c r="AY186" s="187" t="s">
        <v>132</v>
      </c>
      <c r="BK186" s="189">
        <f>SUM(BK187:BK188)</f>
        <v>0</v>
      </c>
    </row>
    <row r="187" spans="2:65" s="1" customFormat="1" ht="22.5" customHeight="1">
      <c r="B187" s="41"/>
      <c r="C187" s="193" t="s">
        <v>347</v>
      </c>
      <c r="D187" s="193" t="s">
        <v>134</v>
      </c>
      <c r="E187" s="194" t="s">
        <v>966</v>
      </c>
      <c r="F187" s="195" t="s">
        <v>967</v>
      </c>
      <c r="G187" s="196" t="s">
        <v>158</v>
      </c>
      <c r="H187" s="197">
        <v>10</v>
      </c>
      <c r="I187" s="198"/>
      <c r="J187" s="197">
        <f>ROUND(I187*H187,2)</f>
        <v>0</v>
      </c>
      <c r="K187" s="195" t="s">
        <v>20</v>
      </c>
      <c r="L187" s="61"/>
      <c r="M187" s="199" t="s">
        <v>20</v>
      </c>
      <c r="N187" s="200" t="s">
        <v>39</v>
      </c>
      <c r="O187" s="42"/>
      <c r="P187" s="201">
        <f>O187*H187</f>
        <v>0</v>
      </c>
      <c r="Q187" s="201">
        <v>6.3E-3</v>
      </c>
      <c r="R187" s="201">
        <f>Q187*H187</f>
        <v>6.3E-2</v>
      </c>
      <c r="S187" s="201">
        <v>0</v>
      </c>
      <c r="T187" s="202">
        <f>S187*H187</f>
        <v>0</v>
      </c>
      <c r="AR187" s="24" t="s">
        <v>138</v>
      </c>
      <c r="AT187" s="24" t="s">
        <v>134</v>
      </c>
      <c r="AU187" s="24" t="s">
        <v>78</v>
      </c>
      <c r="AY187" s="24" t="s">
        <v>132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76</v>
      </c>
      <c r="BK187" s="203">
        <f>ROUND(I187*H187,2)</f>
        <v>0</v>
      </c>
      <c r="BL187" s="24" t="s">
        <v>138</v>
      </c>
      <c r="BM187" s="24" t="s">
        <v>968</v>
      </c>
    </row>
    <row r="188" spans="2:65" s="12" customFormat="1" ht="13.5">
      <c r="B188" s="216"/>
      <c r="C188" s="217"/>
      <c r="D188" s="206" t="s">
        <v>140</v>
      </c>
      <c r="E188" s="228" t="s">
        <v>20</v>
      </c>
      <c r="F188" s="229" t="s">
        <v>969</v>
      </c>
      <c r="G188" s="217"/>
      <c r="H188" s="230">
        <v>10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78</v>
      </c>
      <c r="AV188" s="12" t="s">
        <v>78</v>
      </c>
      <c r="AW188" s="12" t="s">
        <v>32</v>
      </c>
      <c r="AX188" s="12" t="s">
        <v>76</v>
      </c>
      <c r="AY188" s="227" t="s">
        <v>132</v>
      </c>
    </row>
    <row r="189" spans="2:65" s="10" customFormat="1" ht="29.85" customHeight="1">
      <c r="B189" s="176"/>
      <c r="C189" s="177"/>
      <c r="D189" s="190" t="s">
        <v>67</v>
      </c>
      <c r="E189" s="191" t="s">
        <v>172</v>
      </c>
      <c r="F189" s="191" t="s">
        <v>352</v>
      </c>
      <c r="G189" s="177"/>
      <c r="H189" s="177"/>
      <c r="I189" s="180"/>
      <c r="J189" s="192">
        <f>BK189</f>
        <v>0</v>
      </c>
      <c r="K189" s="177"/>
      <c r="L189" s="182"/>
      <c r="M189" s="183"/>
      <c r="N189" s="184"/>
      <c r="O189" s="184"/>
      <c r="P189" s="185">
        <f>SUM(P190:P370)</f>
        <v>0</v>
      </c>
      <c r="Q189" s="184"/>
      <c r="R189" s="185">
        <f>SUM(R190:R370)</f>
        <v>11.027823999999997</v>
      </c>
      <c r="S189" s="184"/>
      <c r="T189" s="186">
        <f>SUM(T190:T370)</f>
        <v>0</v>
      </c>
      <c r="AR189" s="187" t="s">
        <v>76</v>
      </c>
      <c r="AT189" s="188" t="s">
        <v>67</v>
      </c>
      <c r="AU189" s="188" t="s">
        <v>76</v>
      </c>
      <c r="AY189" s="187" t="s">
        <v>132</v>
      </c>
      <c r="BK189" s="189">
        <f>SUM(BK190:BK370)</f>
        <v>0</v>
      </c>
    </row>
    <row r="190" spans="2:65" s="1" customFormat="1" ht="22.5" customHeight="1">
      <c r="B190" s="41"/>
      <c r="C190" s="193" t="s">
        <v>353</v>
      </c>
      <c r="D190" s="193" t="s">
        <v>134</v>
      </c>
      <c r="E190" s="194" t="s">
        <v>970</v>
      </c>
      <c r="F190" s="195" t="s">
        <v>971</v>
      </c>
      <c r="G190" s="196" t="s">
        <v>145</v>
      </c>
      <c r="H190" s="197">
        <v>4</v>
      </c>
      <c r="I190" s="198"/>
      <c r="J190" s="197">
        <f>ROUND(I190*H190,2)</f>
        <v>0</v>
      </c>
      <c r="K190" s="195" t="s">
        <v>20</v>
      </c>
      <c r="L190" s="61"/>
      <c r="M190" s="199" t="s">
        <v>20</v>
      </c>
      <c r="N190" s="200" t="s">
        <v>39</v>
      </c>
      <c r="O190" s="4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4" t="s">
        <v>138</v>
      </c>
      <c r="AT190" s="24" t="s">
        <v>134</v>
      </c>
      <c r="AU190" s="24" t="s">
        <v>78</v>
      </c>
      <c r="AY190" s="24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76</v>
      </c>
      <c r="BK190" s="203">
        <f>ROUND(I190*H190,2)</f>
        <v>0</v>
      </c>
      <c r="BL190" s="24" t="s">
        <v>138</v>
      </c>
      <c r="BM190" s="24" t="s">
        <v>972</v>
      </c>
    </row>
    <row r="191" spans="2:65" s="12" customFormat="1" ht="13.5">
      <c r="B191" s="216"/>
      <c r="C191" s="217"/>
      <c r="D191" s="218" t="s">
        <v>140</v>
      </c>
      <c r="E191" s="219" t="s">
        <v>20</v>
      </c>
      <c r="F191" s="220" t="s">
        <v>973</v>
      </c>
      <c r="G191" s="217"/>
      <c r="H191" s="221">
        <v>4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78</v>
      </c>
      <c r="AV191" s="12" t="s">
        <v>78</v>
      </c>
      <c r="AW191" s="12" t="s">
        <v>32</v>
      </c>
      <c r="AX191" s="12" t="s">
        <v>76</v>
      </c>
      <c r="AY191" s="227" t="s">
        <v>132</v>
      </c>
    </row>
    <row r="192" spans="2:65" s="1" customFormat="1" ht="22.5" customHeight="1">
      <c r="B192" s="41"/>
      <c r="C192" s="193" t="s">
        <v>358</v>
      </c>
      <c r="D192" s="193" t="s">
        <v>134</v>
      </c>
      <c r="E192" s="194" t="s">
        <v>974</v>
      </c>
      <c r="F192" s="195" t="s">
        <v>975</v>
      </c>
      <c r="G192" s="196" t="s">
        <v>137</v>
      </c>
      <c r="H192" s="197">
        <v>69.5</v>
      </c>
      <c r="I192" s="198"/>
      <c r="J192" s="197">
        <f>ROUND(I192*H192,2)</f>
        <v>0</v>
      </c>
      <c r="K192" s="195" t="s">
        <v>159</v>
      </c>
      <c r="L192" s="61"/>
      <c r="M192" s="199" t="s">
        <v>20</v>
      </c>
      <c r="N192" s="200" t="s">
        <v>39</v>
      </c>
      <c r="O192" s="4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4" t="s">
        <v>138</v>
      </c>
      <c r="AT192" s="24" t="s">
        <v>134</v>
      </c>
      <c r="AU192" s="24" t="s">
        <v>78</v>
      </c>
      <c r="AY192" s="24" t="s">
        <v>132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76</v>
      </c>
      <c r="BK192" s="203">
        <f>ROUND(I192*H192,2)</f>
        <v>0</v>
      </c>
      <c r="BL192" s="24" t="s">
        <v>138</v>
      </c>
      <c r="BM192" s="24" t="s">
        <v>976</v>
      </c>
    </row>
    <row r="193" spans="2:65" s="12" customFormat="1" ht="13.5">
      <c r="B193" s="216"/>
      <c r="C193" s="217"/>
      <c r="D193" s="218" t="s">
        <v>140</v>
      </c>
      <c r="E193" s="219" t="s">
        <v>20</v>
      </c>
      <c r="F193" s="220" t="s">
        <v>977</v>
      </c>
      <c r="G193" s="217"/>
      <c r="H193" s="221">
        <v>69.5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140</v>
      </c>
      <c r="AU193" s="227" t="s">
        <v>78</v>
      </c>
      <c r="AV193" s="12" t="s">
        <v>78</v>
      </c>
      <c r="AW193" s="12" t="s">
        <v>32</v>
      </c>
      <c r="AX193" s="12" t="s">
        <v>76</v>
      </c>
      <c r="AY193" s="227" t="s">
        <v>132</v>
      </c>
    </row>
    <row r="194" spans="2:65" s="1" customFormat="1" ht="22.5" customHeight="1">
      <c r="B194" s="41"/>
      <c r="C194" s="256" t="s">
        <v>362</v>
      </c>
      <c r="D194" s="256" t="s">
        <v>296</v>
      </c>
      <c r="E194" s="257" t="s">
        <v>978</v>
      </c>
      <c r="F194" s="258" t="s">
        <v>979</v>
      </c>
      <c r="G194" s="259" t="s">
        <v>137</v>
      </c>
      <c r="H194" s="260">
        <v>69.5</v>
      </c>
      <c r="I194" s="261"/>
      <c r="J194" s="260">
        <f>ROUND(I194*H194,2)</f>
        <v>0</v>
      </c>
      <c r="K194" s="258" t="s">
        <v>159</v>
      </c>
      <c r="L194" s="262"/>
      <c r="M194" s="263" t="s">
        <v>20</v>
      </c>
      <c r="N194" s="264" t="s">
        <v>39</v>
      </c>
      <c r="O194" s="42"/>
      <c r="P194" s="201">
        <f>O194*H194</f>
        <v>0</v>
      </c>
      <c r="Q194" s="201">
        <v>1.47E-3</v>
      </c>
      <c r="R194" s="201">
        <f>Q194*H194</f>
        <v>0.10216499999999999</v>
      </c>
      <c r="S194" s="201">
        <v>0</v>
      </c>
      <c r="T194" s="202">
        <f>S194*H194</f>
        <v>0</v>
      </c>
      <c r="AR194" s="24" t="s">
        <v>172</v>
      </c>
      <c r="AT194" s="24" t="s">
        <v>296</v>
      </c>
      <c r="AU194" s="24" t="s">
        <v>78</v>
      </c>
      <c r="AY194" s="24" t="s">
        <v>132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76</v>
      </c>
      <c r="BK194" s="203">
        <f>ROUND(I194*H194,2)</f>
        <v>0</v>
      </c>
      <c r="BL194" s="24" t="s">
        <v>138</v>
      </c>
      <c r="BM194" s="24" t="s">
        <v>980</v>
      </c>
    </row>
    <row r="195" spans="2:65" s="12" customFormat="1" ht="13.5">
      <c r="B195" s="216"/>
      <c r="C195" s="217"/>
      <c r="D195" s="218" t="s">
        <v>140</v>
      </c>
      <c r="E195" s="219" t="s">
        <v>20</v>
      </c>
      <c r="F195" s="220" t="s">
        <v>977</v>
      </c>
      <c r="G195" s="217"/>
      <c r="H195" s="221">
        <v>69.5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2" t="s">
        <v>78</v>
      </c>
      <c r="AW195" s="12" t="s">
        <v>32</v>
      </c>
      <c r="AX195" s="12" t="s">
        <v>76</v>
      </c>
      <c r="AY195" s="227" t="s">
        <v>132</v>
      </c>
    </row>
    <row r="196" spans="2:65" s="1" customFormat="1" ht="22.5" customHeight="1">
      <c r="B196" s="41"/>
      <c r="C196" s="193" t="s">
        <v>368</v>
      </c>
      <c r="D196" s="193" t="s">
        <v>134</v>
      </c>
      <c r="E196" s="194" t="s">
        <v>981</v>
      </c>
      <c r="F196" s="195" t="s">
        <v>982</v>
      </c>
      <c r="G196" s="196" t="s">
        <v>137</v>
      </c>
      <c r="H196" s="197">
        <v>422</v>
      </c>
      <c r="I196" s="198"/>
      <c r="J196" s="197">
        <f>ROUND(I196*H196,2)</f>
        <v>0</v>
      </c>
      <c r="K196" s="195" t="s">
        <v>159</v>
      </c>
      <c r="L196" s="61"/>
      <c r="M196" s="199" t="s">
        <v>20</v>
      </c>
      <c r="N196" s="200" t="s">
        <v>39</v>
      </c>
      <c r="O196" s="4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24" t="s">
        <v>138</v>
      </c>
      <c r="AT196" s="24" t="s">
        <v>134</v>
      </c>
      <c r="AU196" s="24" t="s">
        <v>78</v>
      </c>
      <c r="AY196" s="24" t="s">
        <v>132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76</v>
      </c>
      <c r="BK196" s="203">
        <f>ROUND(I196*H196,2)</f>
        <v>0</v>
      </c>
      <c r="BL196" s="24" t="s">
        <v>138</v>
      </c>
      <c r="BM196" s="24" t="s">
        <v>983</v>
      </c>
    </row>
    <row r="197" spans="2:65" s="12" customFormat="1" ht="13.5">
      <c r="B197" s="216"/>
      <c r="C197" s="217"/>
      <c r="D197" s="218" t="s">
        <v>140</v>
      </c>
      <c r="E197" s="219" t="s">
        <v>20</v>
      </c>
      <c r="F197" s="220" t="s">
        <v>984</v>
      </c>
      <c r="G197" s="217"/>
      <c r="H197" s="221">
        <v>422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140</v>
      </c>
      <c r="AU197" s="227" t="s">
        <v>78</v>
      </c>
      <c r="AV197" s="12" t="s">
        <v>78</v>
      </c>
      <c r="AW197" s="12" t="s">
        <v>32</v>
      </c>
      <c r="AX197" s="12" t="s">
        <v>76</v>
      </c>
      <c r="AY197" s="227" t="s">
        <v>132</v>
      </c>
    </row>
    <row r="198" spans="2:65" s="1" customFormat="1" ht="22.5" customHeight="1">
      <c r="B198" s="41"/>
      <c r="C198" s="256" t="s">
        <v>372</v>
      </c>
      <c r="D198" s="256" t="s">
        <v>296</v>
      </c>
      <c r="E198" s="257" t="s">
        <v>985</v>
      </c>
      <c r="F198" s="258" t="s">
        <v>986</v>
      </c>
      <c r="G198" s="259" t="s">
        <v>137</v>
      </c>
      <c r="H198" s="260">
        <v>422</v>
      </c>
      <c r="I198" s="261"/>
      <c r="J198" s="260">
        <f>ROUND(I198*H198,2)</f>
        <v>0</v>
      </c>
      <c r="K198" s="258" t="s">
        <v>159</v>
      </c>
      <c r="L198" s="262"/>
      <c r="M198" s="263" t="s">
        <v>20</v>
      </c>
      <c r="N198" s="264" t="s">
        <v>39</v>
      </c>
      <c r="O198" s="42"/>
      <c r="P198" s="201">
        <f>O198*H198</f>
        <v>0</v>
      </c>
      <c r="Q198" s="201">
        <v>2.1900000000000001E-3</v>
      </c>
      <c r="R198" s="201">
        <f>Q198*H198</f>
        <v>0.92418</v>
      </c>
      <c r="S198" s="201">
        <v>0</v>
      </c>
      <c r="T198" s="202">
        <f>S198*H198</f>
        <v>0</v>
      </c>
      <c r="AR198" s="24" t="s">
        <v>172</v>
      </c>
      <c r="AT198" s="24" t="s">
        <v>296</v>
      </c>
      <c r="AU198" s="24" t="s">
        <v>78</v>
      </c>
      <c r="AY198" s="24" t="s">
        <v>132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76</v>
      </c>
      <c r="BK198" s="203">
        <f>ROUND(I198*H198,2)</f>
        <v>0</v>
      </c>
      <c r="BL198" s="24" t="s">
        <v>138</v>
      </c>
      <c r="BM198" s="24" t="s">
        <v>987</v>
      </c>
    </row>
    <row r="199" spans="2:65" s="12" customFormat="1" ht="13.5">
      <c r="B199" s="216"/>
      <c r="C199" s="217"/>
      <c r="D199" s="218" t="s">
        <v>140</v>
      </c>
      <c r="E199" s="219" t="s">
        <v>20</v>
      </c>
      <c r="F199" s="220" t="s">
        <v>984</v>
      </c>
      <c r="G199" s="217"/>
      <c r="H199" s="221">
        <v>422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78</v>
      </c>
      <c r="AV199" s="12" t="s">
        <v>78</v>
      </c>
      <c r="AW199" s="12" t="s">
        <v>32</v>
      </c>
      <c r="AX199" s="12" t="s">
        <v>76</v>
      </c>
      <c r="AY199" s="227" t="s">
        <v>132</v>
      </c>
    </row>
    <row r="200" spans="2:65" s="1" customFormat="1" ht="31.5" customHeight="1">
      <c r="B200" s="41"/>
      <c r="C200" s="193" t="s">
        <v>378</v>
      </c>
      <c r="D200" s="193" t="s">
        <v>134</v>
      </c>
      <c r="E200" s="194" t="s">
        <v>988</v>
      </c>
      <c r="F200" s="195" t="s">
        <v>989</v>
      </c>
      <c r="G200" s="196" t="s">
        <v>137</v>
      </c>
      <c r="H200" s="197">
        <v>15</v>
      </c>
      <c r="I200" s="198"/>
      <c r="J200" s="197">
        <f>ROUND(I200*H200,2)</f>
        <v>0</v>
      </c>
      <c r="K200" s="195" t="s">
        <v>20</v>
      </c>
      <c r="L200" s="61"/>
      <c r="M200" s="199" t="s">
        <v>20</v>
      </c>
      <c r="N200" s="200" t="s">
        <v>39</v>
      </c>
      <c r="O200" s="4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4" t="s">
        <v>138</v>
      </c>
      <c r="AT200" s="24" t="s">
        <v>134</v>
      </c>
      <c r="AU200" s="24" t="s">
        <v>78</v>
      </c>
      <c r="AY200" s="24" t="s">
        <v>132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76</v>
      </c>
      <c r="BK200" s="203">
        <f>ROUND(I200*H200,2)</f>
        <v>0</v>
      </c>
      <c r="BL200" s="24" t="s">
        <v>138</v>
      </c>
      <c r="BM200" s="24" t="s">
        <v>990</v>
      </c>
    </row>
    <row r="201" spans="2:65" s="11" customFormat="1" ht="13.5">
      <c r="B201" s="204"/>
      <c r="C201" s="205"/>
      <c r="D201" s="206" t="s">
        <v>140</v>
      </c>
      <c r="E201" s="207" t="s">
        <v>20</v>
      </c>
      <c r="F201" s="208" t="s">
        <v>991</v>
      </c>
      <c r="G201" s="205"/>
      <c r="H201" s="209" t="s">
        <v>20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140</v>
      </c>
      <c r="AU201" s="215" t="s">
        <v>78</v>
      </c>
      <c r="AV201" s="11" t="s">
        <v>76</v>
      </c>
      <c r="AW201" s="11" t="s">
        <v>32</v>
      </c>
      <c r="AX201" s="11" t="s">
        <v>68</v>
      </c>
      <c r="AY201" s="215" t="s">
        <v>132</v>
      </c>
    </row>
    <row r="202" spans="2:65" s="12" customFormat="1" ht="13.5">
      <c r="B202" s="216"/>
      <c r="C202" s="217"/>
      <c r="D202" s="218" t="s">
        <v>140</v>
      </c>
      <c r="E202" s="219" t="s">
        <v>20</v>
      </c>
      <c r="F202" s="220" t="s">
        <v>992</v>
      </c>
      <c r="G202" s="217"/>
      <c r="H202" s="221">
        <v>15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140</v>
      </c>
      <c r="AU202" s="227" t="s">
        <v>78</v>
      </c>
      <c r="AV202" s="12" t="s">
        <v>78</v>
      </c>
      <c r="AW202" s="12" t="s">
        <v>32</v>
      </c>
      <c r="AX202" s="12" t="s">
        <v>76</v>
      </c>
      <c r="AY202" s="227" t="s">
        <v>132</v>
      </c>
    </row>
    <row r="203" spans="2:65" s="1" customFormat="1" ht="22.5" customHeight="1">
      <c r="B203" s="41"/>
      <c r="C203" s="256" t="s">
        <v>682</v>
      </c>
      <c r="D203" s="256" t="s">
        <v>296</v>
      </c>
      <c r="E203" s="257" t="s">
        <v>993</v>
      </c>
      <c r="F203" s="258" t="s">
        <v>994</v>
      </c>
      <c r="G203" s="259" t="s">
        <v>137</v>
      </c>
      <c r="H203" s="260">
        <v>15</v>
      </c>
      <c r="I203" s="261"/>
      <c r="J203" s="260">
        <f>ROUND(I203*H203,2)</f>
        <v>0</v>
      </c>
      <c r="K203" s="258" t="s">
        <v>20</v>
      </c>
      <c r="L203" s="262"/>
      <c r="M203" s="263" t="s">
        <v>20</v>
      </c>
      <c r="N203" s="264" t="s">
        <v>39</v>
      </c>
      <c r="O203" s="42"/>
      <c r="P203" s="201">
        <f>O203*H203</f>
        <v>0</v>
      </c>
      <c r="Q203" s="201">
        <v>3.6999999999999999E-4</v>
      </c>
      <c r="R203" s="201">
        <f>Q203*H203</f>
        <v>5.5500000000000002E-3</v>
      </c>
      <c r="S203" s="201">
        <v>0</v>
      </c>
      <c r="T203" s="202">
        <f>S203*H203</f>
        <v>0</v>
      </c>
      <c r="AR203" s="24" t="s">
        <v>172</v>
      </c>
      <c r="AT203" s="24" t="s">
        <v>296</v>
      </c>
      <c r="AU203" s="24" t="s">
        <v>78</v>
      </c>
      <c r="AY203" s="24" t="s">
        <v>132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76</v>
      </c>
      <c r="BK203" s="203">
        <f>ROUND(I203*H203,2)</f>
        <v>0</v>
      </c>
      <c r="BL203" s="24" t="s">
        <v>138</v>
      </c>
      <c r="BM203" s="24" t="s">
        <v>995</v>
      </c>
    </row>
    <row r="204" spans="2:65" s="12" customFormat="1" ht="13.5">
      <c r="B204" s="216"/>
      <c r="C204" s="217"/>
      <c r="D204" s="218" t="s">
        <v>140</v>
      </c>
      <c r="E204" s="219" t="s">
        <v>20</v>
      </c>
      <c r="F204" s="220" t="s">
        <v>992</v>
      </c>
      <c r="G204" s="217"/>
      <c r="H204" s="221">
        <v>15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140</v>
      </c>
      <c r="AU204" s="227" t="s">
        <v>78</v>
      </c>
      <c r="AV204" s="12" t="s">
        <v>78</v>
      </c>
      <c r="AW204" s="12" t="s">
        <v>32</v>
      </c>
      <c r="AX204" s="12" t="s">
        <v>76</v>
      </c>
      <c r="AY204" s="227" t="s">
        <v>132</v>
      </c>
    </row>
    <row r="205" spans="2:65" s="1" customFormat="1" ht="31.5" customHeight="1">
      <c r="B205" s="41"/>
      <c r="C205" s="193" t="s">
        <v>684</v>
      </c>
      <c r="D205" s="193" t="s">
        <v>134</v>
      </c>
      <c r="E205" s="194" t="s">
        <v>996</v>
      </c>
      <c r="F205" s="195" t="s">
        <v>997</v>
      </c>
      <c r="G205" s="196" t="s">
        <v>145</v>
      </c>
      <c r="H205" s="197">
        <v>1</v>
      </c>
      <c r="I205" s="198"/>
      <c r="J205" s="197">
        <f>ROUND(I205*H205,2)</f>
        <v>0</v>
      </c>
      <c r="K205" s="195" t="s">
        <v>188</v>
      </c>
      <c r="L205" s="61"/>
      <c r="M205" s="199" t="s">
        <v>20</v>
      </c>
      <c r="N205" s="200" t="s">
        <v>39</v>
      </c>
      <c r="O205" s="4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24" t="s">
        <v>138</v>
      </c>
      <c r="AT205" s="24" t="s">
        <v>134</v>
      </c>
      <c r="AU205" s="24" t="s">
        <v>78</v>
      </c>
      <c r="AY205" s="24" t="s">
        <v>132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4" t="s">
        <v>76</v>
      </c>
      <c r="BK205" s="203">
        <f>ROUND(I205*H205,2)</f>
        <v>0</v>
      </c>
      <c r="BL205" s="24" t="s">
        <v>138</v>
      </c>
      <c r="BM205" s="24" t="s">
        <v>998</v>
      </c>
    </row>
    <row r="206" spans="2:65" s="12" customFormat="1" ht="13.5">
      <c r="B206" s="216"/>
      <c r="C206" s="217"/>
      <c r="D206" s="218" t="s">
        <v>140</v>
      </c>
      <c r="E206" s="219" t="s">
        <v>20</v>
      </c>
      <c r="F206" s="220" t="s">
        <v>76</v>
      </c>
      <c r="G206" s="217"/>
      <c r="H206" s="221">
        <v>1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140</v>
      </c>
      <c r="AU206" s="227" t="s">
        <v>78</v>
      </c>
      <c r="AV206" s="12" t="s">
        <v>78</v>
      </c>
      <c r="AW206" s="12" t="s">
        <v>32</v>
      </c>
      <c r="AX206" s="12" t="s">
        <v>76</v>
      </c>
      <c r="AY206" s="227" t="s">
        <v>132</v>
      </c>
    </row>
    <row r="207" spans="2:65" s="1" customFormat="1" ht="22.5" customHeight="1">
      <c r="B207" s="41"/>
      <c r="C207" s="256" t="s">
        <v>382</v>
      </c>
      <c r="D207" s="256" t="s">
        <v>296</v>
      </c>
      <c r="E207" s="257" t="s">
        <v>999</v>
      </c>
      <c r="F207" s="258" t="s">
        <v>1000</v>
      </c>
      <c r="G207" s="259" t="s">
        <v>145</v>
      </c>
      <c r="H207" s="260">
        <v>1</v>
      </c>
      <c r="I207" s="261"/>
      <c r="J207" s="260">
        <f>ROUND(I207*H207,2)</f>
        <v>0</v>
      </c>
      <c r="K207" s="258" t="s">
        <v>159</v>
      </c>
      <c r="L207" s="262"/>
      <c r="M207" s="263" t="s">
        <v>20</v>
      </c>
      <c r="N207" s="264" t="s">
        <v>39</v>
      </c>
      <c r="O207" s="42"/>
      <c r="P207" s="201">
        <f>O207*H207</f>
        <v>0</v>
      </c>
      <c r="Q207" s="201">
        <v>1.2999999999999999E-2</v>
      </c>
      <c r="R207" s="201">
        <f>Q207*H207</f>
        <v>1.2999999999999999E-2</v>
      </c>
      <c r="S207" s="201">
        <v>0</v>
      </c>
      <c r="T207" s="202">
        <f>S207*H207</f>
        <v>0</v>
      </c>
      <c r="AR207" s="24" t="s">
        <v>172</v>
      </c>
      <c r="AT207" s="24" t="s">
        <v>296</v>
      </c>
      <c r="AU207" s="24" t="s">
        <v>78</v>
      </c>
      <c r="AY207" s="24" t="s">
        <v>132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76</v>
      </c>
      <c r="BK207" s="203">
        <f>ROUND(I207*H207,2)</f>
        <v>0</v>
      </c>
      <c r="BL207" s="24" t="s">
        <v>138</v>
      </c>
      <c r="BM207" s="24" t="s">
        <v>1001</v>
      </c>
    </row>
    <row r="208" spans="2:65" s="11" customFormat="1" ht="13.5">
      <c r="B208" s="204"/>
      <c r="C208" s="205"/>
      <c r="D208" s="206" t="s">
        <v>140</v>
      </c>
      <c r="E208" s="207" t="s">
        <v>20</v>
      </c>
      <c r="F208" s="208" t="s">
        <v>1002</v>
      </c>
      <c r="G208" s="205"/>
      <c r="H208" s="209" t="s">
        <v>20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140</v>
      </c>
      <c r="AU208" s="215" t="s">
        <v>78</v>
      </c>
      <c r="AV208" s="11" t="s">
        <v>76</v>
      </c>
      <c r="AW208" s="11" t="s">
        <v>32</v>
      </c>
      <c r="AX208" s="11" t="s">
        <v>68</v>
      </c>
      <c r="AY208" s="215" t="s">
        <v>132</v>
      </c>
    </row>
    <row r="209" spans="2:65" s="12" customFormat="1" ht="13.5">
      <c r="B209" s="216"/>
      <c r="C209" s="217"/>
      <c r="D209" s="218" t="s">
        <v>140</v>
      </c>
      <c r="E209" s="219" t="s">
        <v>20</v>
      </c>
      <c r="F209" s="220" t="s">
        <v>76</v>
      </c>
      <c r="G209" s="217"/>
      <c r="H209" s="221">
        <v>1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140</v>
      </c>
      <c r="AU209" s="227" t="s">
        <v>78</v>
      </c>
      <c r="AV209" s="12" t="s">
        <v>78</v>
      </c>
      <c r="AW209" s="12" t="s">
        <v>32</v>
      </c>
      <c r="AX209" s="12" t="s">
        <v>76</v>
      </c>
      <c r="AY209" s="227" t="s">
        <v>132</v>
      </c>
    </row>
    <row r="210" spans="2:65" s="1" customFormat="1" ht="22.5" customHeight="1">
      <c r="B210" s="41"/>
      <c r="C210" s="193" t="s">
        <v>386</v>
      </c>
      <c r="D210" s="193" t="s">
        <v>134</v>
      </c>
      <c r="E210" s="194" t="s">
        <v>1003</v>
      </c>
      <c r="F210" s="195" t="s">
        <v>1004</v>
      </c>
      <c r="G210" s="196" t="s">
        <v>145</v>
      </c>
      <c r="H210" s="197">
        <v>2</v>
      </c>
      <c r="I210" s="198"/>
      <c r="J210" s="197">
        <f>ROUND(I210*H210,2)</f>
        <v>0</v>
      </c>
      <c r="K210" s="195" t="s">
        <v>188</v>
      </c>
      <c r="L210" s="61"/>
      <c r="M210" s="199" t="s">
        <v>20</v>
      </c>
      <c r="N210" s="200" t="s">
        <v>39</v>
      </c>
      <c r="O210" s="4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4" t="s">
        <v>138</v>
      </c>
      <c r="AT210" s="24" t="s">
        <v>134</v>
      </c>
      <c r="AU210" s="24" t="s">
        <v>78</v>
      </c>
      <c r="AY210" s="24" t="s">
        <v>132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76</v>
      </c>
      <c r="BK210" s="203">
        <f>ROUND(I210*H210,2)</f>
        <v>0</v>
      </c>
      <c r="BL210" s="24" t="s">
        <v>138</v>
      </c>
      <c r="BM210" s="24" t="s">
        <v>1005</v>
      </c>
    </row>
    <row r="211" spans="2:65" s="12" customFormat="1" ht="13.5">
      <c r="B211" s="216"/>
      <c r="C211" s="217"/>
      <c r="D211" s="218" t="s">
        <v>140</v>
      </c>
      <c r="E211" s="219" t="s">
        <v>20</v>
      </c>
      <c r="F211" s="220" t="s">
        <v>78</v>
      </c>
      <c r="G211" s="217"/>
      <c r="H211" s="221">
        <v>2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140</v>
      </c>
      <c r="AU211" s="227" t="s">
        <v>78</v>
      </c>
      <c r="AV211" s="12" t="s">
        <v>78</v>
      </c>
      <c r="AW211" s="12" t="s">
        <v>32</v>
      </c>
      <c r="AX211" s="12" t="s">
        <v>76</v>
      </c>
      <c r="AY211" s="227" t="s">
        <v>132</v>
      </c>
    </row>
    <row r="212" spans="2:65" s="1" customFormat="1" ht="31.5" customHeight="1">
      <c r="B212" s="41"/>
      <c r="C212" s="256" t="s">
        <v>390</v>
      </c>
      <c r="D212" s="256" t="s">
        <v>296</v>
      </c>
      <c r="E212" s="257" t="s">
        <v>1006</v>
      </c>
      <c r="F212" s="258" t="s">
        <v>1007</v>
      </c>
      <c r="G212" s="259" t="s">
        <v>145</v>
      </c>
      <c r="H212" s="260">
        <v>2</v>
      </c>
      <c r="I212" s="261"/>
      <c r="J212" s="260">
        <f>ROUND(I212*H212,2)</f>
        <v>0</v>
      </c>
      <c r="K212" s="258" t="s">
        <v>20</v>
      </c>
      <c r="L212" s="262"/>
      <c r="M212" s="263" t="s">
        <v>20</v>
      </c>
      <c r="N212" s="264" t="s">
        <v>39</v>
      </c>
      <c r="O212" s="42"/>
      <c r="P212" s="201">
        <f>O212*H212</f>
        <v>0</v>
      </c>
      <c r="Q212" s="201">
        <v>1.2999999999999999E-2</v>
      </c>
      <c r="R212" s="201">
        <f>Q212*H212</f>
        <v>2.5999999999999999E-2</v>
      </c>
      <c r="S212" s="201">
        <v>0</v>
      </c>
      <c r="T212" s="202">
        <f>S212*H212</f>
        <v>0</v>
      </c>
      <c r="AR212" s="24" t="s">
        <v>172</v>
      </c>
      <c r="AT212" s="24" t="s">
        <v>296</v>
      </c>
      <c r="AU212" s="24" t="s">
        <v>78</v>
      </c>
      <c r="AY212" s="24" t="s">
        <v>132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76</v>
      </c>
      <c r="BK212" s="203">
        <f>ROUND(I212*H212,2)</f>
        <v>0</v>
      </c>
      <c r="BL212" s="24" t="s">
        <v>138</v>
      </c>
      <c r="BM212" s="24" t="s">
        <v>1008</v>
      </c>
    </row>
    <row r="213" spans="2:65" s="11" customFormat="1" ht="13.5">
      <c r="B213" s="204"/>
      <c r="C213" s="205"/>
      <c r="D213" s="206" t="s">
        <v>140</v>
      </c>
      <c r="E213" s="207" t="s">
        <v>20</v>
      </c>
      <c r="F213" s="208" t="s">
        <v>1002</v>
      </c>
      <c r="G213" s="205"/>
      <c r="H213" s="209" t="s">
        <v>20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140</v>
      </c>
      <c r="AU213" s="215" t="s">
        <v>78</v>
      </c>
      <c r="AV213" s="11" t="s">
        <v>76</v>
      </c>
      <c r="AW213" s="11" t="s">
        <v>32</v>
      </c>
      <c r="AX213" s="11" t="s">
        <v>68</v>
      </c>
      <c r="AY213" s="215" t="s">
        <v>132</v>
      </c>
    </row>
    <row r="214" spans="2:65" s="12" customFormat="1" ht="13.5">
      <c r="B214" s="216"/>
      <c r="C214" s="217"/>
      <c r="D214" s="218" t="s">
        <v>140</v>
      </c>
      <c r="E214" s="219" t="s">
        <v>20</v>
      </c>
      <c r="F214" s="220" t="s">
        <v>78</v>
      </c>
      <c r="G214" s="217"/>
      <c r="H214" s="221">
        <v>2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140</v>
      </c>
      <c r="AU214" s="227" t="s">
        <v>78</v>
      </c>
      <c r="AV214" s="12" t="s">
        <v>78</v>
      </c>
      <c r="AW214" s="12" t="s">
        <v>32</v>
      </c>
      <c r="AX214" s="12" t="s">
        <v>76</v>
      </c>
      <c r="AY214" s="227" t="s">
        <v>132</v>
      </c>
    </row>
    <row r="215" spans="2:65" s="1" customFormat="1" ht="22.5" customHeight="1">
      <c r="B215" s="41"/>
      <c r="C215" s="193" t="s">
        <v>394</v>
      </c>
      <c r="D215" s="193" t="s">
        <v>134</v>
      </c>
      <c r="E215" s="194" t="s">
        <v>1009</v>
      </c>
      <c r="F215" s="195" t="s">
        <v>1010</v>
      </c>
      <c r="G215" s="196" t="s">
        <v>145</v>
      </c>
      <c r="H215" s="197">
        <v>29</v>
      </c>
      <c r="I215" s="198"/>
      <c r="J215" s="197">
        <f>ROUND(I215*H215,2)</f>
        <v>0</v>
      </c>
      <c r="K215" s="195" t="s">
        <v>188</v>
      </c>
      <c r="L215" s="61"/>
      <c r="M215" s="199" t="s">
        <v>20</v>
      </c>
      <c r="N215" s="200" t="s">
        <v>39</v>
      </c>
      <c r="O215" s="42"/>
      <c r="P215" s="201">
        <f>O215*H215</f>
        <v>0</v>
      </c>
      <c r="Q215" s="201">
        <v>1.6299999999999999E-3</v>
      </c>
      <c r="R215" s="201">
        <f>Q215*H215</f>
        <v>4.727E-2</v>
      </c>
      <c r="S215" s="201">
        <v>0</v>
      </c>
      <c r="T215" s="202">
        <f>S215*H215</f>
        <v>0</v>
      </c>
      <c r="AR215" s="24" t="s">
        <v>138</v>
      </c>
      <c r="AT215" s="24" t="s">
        <v>134</v>
      </c>
      <c r="AU215" s="24" t="s">
        <v>78</v>
      </c>
      <c r="AY215" s="24" t="s">
        <v>132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4" t="s">
        <v>76</v>
      </c>
      <c r="BK215" s="203">
        <f>ROUND(I215*H215,2)</f>
        <v>0</v>
      </c>
      <c r="BL215" s="24" t="s">
        <v>138</v>
      </c>
      <c r="BM215" s="24" t="s">
        <v>1011</v>
      </c>
    </row>
    <row r="216" spans="2:65" s="12" customFormat="1" ht="13.5">
      <c r="B216" s="216"/>
      <c r="C216" s="217"/>
      <c r="D216" s="218" t="s">
        <v>140</v>
      </c>
      <c r="E216" s="219" t="s">
        <v>20</v>
      </c>
      <c r="F216" s="220" t="s">
        <v>312</v>
      </c>
      <c r="G216" s="217"/>
      <c r="H216" s="221">
        <v>29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140</v>
      </c>
      <c r="AU216" s="227" t="s">
        <v>78</v>
      </c>
      <c r="AV216" s="12" t="s">
        <v>78</v>
      </c>
      <c r="AW216" s="12" t="s">
        <v>32</v>
      </c>
      <c r="AX216" s="12" t="s">
        <v>76</v>
      </c>
      <c r="AY216" s="227" t="s">
        <v>132</v>
      </c>
    </row>
    <row r="217" spans="2:65" s="1" customFormat="1" ht="22.5" customHeight="1">
      <c r="B217" s="41"/>
      <c r="C217" s="256" t="s">
        <v>398</v>
      </c>
      <c r="D217" s="256" t="s">
        <v>296</v>
      </c>
      <c r="E217" s="257" t="s">
        <v>1012</v>
      </c>
      <c r="F217" s="258" t="s">
        <v>1013</v>
      </c>
      <c r="G217" s="259" t="s">
        <v>145</v>
      </c>
      <c r="H217" s="260">
        <v>5</v>
      </c>
      <c r="I217" s="261"/>
      <c r="J217" s="260">
        <f>ROUND(I217*H217,2)</f>
        <v>0</v>
      </c>
      <c r="K217" s="258" t="s">
        <v>188</v>
      </c>
      <c r="L217" s="262"/>
      <c r="M217" s="263" t="s">
        <v>20</v>
      </c>
      <c r="N217" s="264" t="s">
        <v>39</v>
      </c>
      <c r="O217" s="42"/>
      <c r="P217" s="201">
        <f>O217*H217</f>
        <v>0</v>
      </c>
      <c r="Q217" s="201">
        <v>8.8000000000000005E-3</v>
      </c>
      <c r="R217" s="201">
        <f>Q217*H217</f>
        <v>4.4000000000000004E-2</v>
      </c>
      <c r="S217" s="201">
        <v>0</v>
      </c>
      <c r="T217" s="202">
        <f>S217*H217</f>
        <v>0</v>
      </c>
      <c r="AR217" s="24" t="s">
        <v>172</v>
      </c>
      <c r="AT217" s="24" t="s">
        <v>296</v>
      </c>
      <c r="AU217" s="24" t="s">
        <v>78</v>
      </c>
      <c r="AY217" s="24" t="s">
        <v>132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76</v>
      </c>
      <c r="BK217" s="203">
        <f>ROUND(I217*H217,2)</f>
        <v>0</v>
      </c>
      <c r="BL217" s="24" t="s">
        <v>138</v>
      </c>
      <c r="BM217" s="24" t="s">
        <v>1014</v>
      </c>
    </row>
    <row r="218" spans="2:65" s="12" customFormat="1" ht="13.5">
      <c r="B218" s="216"/>
      <c r="C218" s="217"/>
      <c r="D218" s="218" t="s">
        <v>140</v>
      </c>
      <c r="E218" s="219" t="s">
        <v>20</v>
      </c>
      <c r="F218" s="220" t="s">
        <v>1015</v>
      </c>
      <c r="G218" s="217"/>
      <c r="H218" s="221">
        <v>5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140</v>
      </c>
      <c r="AU218" s="227" t="s">
        <v>78</v>
      </c>
      <c r="AV218" s="12" t="s">
        <v>78</v>
      </c>
      <c r="AW218" s="12" t="s">
        <v>32</v>
      </c>
      <c r="AX218" s="12" t="s">
        <v>76</v>
      </c>
      <c r="AY218" s="227" t="s">
        <v>132</v>
      </c>
    </row>
    <row r="219" spans="2:65" s="1" customFormat="1" ht="22.5" customHeight="1">
      <c r="B219" s="41"/>
      <c r="C219" s="256" t="s">
        <v>402</v>
      </c>
      <c r="D219" s="256" t="s">
        <v>296</v>
      </c>
      <c r="E219" s="257" t="s">
        <v>1016</v>
      </c>
      <c r="F219" s="258" t="s">
        <v>1017</v>
      </c>
      <c r="G219" s="259" t="s">
        <v>145</v>
      </c>
      <c r="H219" s="260">
        <v>1</v>
      </c>
      <c r="I219" s="261"/>
      <c r="J219" s="260">
        <f>ROUND(I219*H219,2)</f>
        <v>0</v>
      </c>
      <c r="K219" s="258" t="s">
        <v>159</v>
      </c>
      <c r="L219" s="262"/>
      <c r="M219" s="263" t="s">
        <v>20</v>
      </c>
      <c r="N219" s="264" t="s">
        <v>39</v>
      </c>
      <c r="O219" s="42"/>
      <c r="P219" s="201">
        <f>O219*H219</f>
        <v>0</v>
      </c>
      <c r="Q219" s="201">
        <v>1.46E-2</v>
      </c>
      <c r="R219" s="201">
        <f>Q219*H219</f>
        <v>1.46E-2</v>
      </c>
      <c r="S219" s="201">
        <v>0</v>
      </c>
      <c r="T219" s="202">
        <f>S219*H219</f>
        <v>0</v>
      </c>
      <c r="AR219" s="24" t="s">
        <v>172</v>
      </c>
      <c r="AT219" s="24" t="s">
        <v>296</v>
      </c>
      <c r="AU219" s="24" t="s">
        <v>78</v>
      </c>
      <c r="AY219" s="24" t="s">
        <v>132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76</v>
      </c>
      <c r="BK219" s="203">
        <f>ROUND(I219*H219,2)</f>
        <v>0</v>
      </c>
      <c r="BL219" s="24" t="s">
        <v>138</v>
      </c>
      <c r="BM219" s="24" t="s">
        <v>1018</v>
      </c>
    </row>
    <row r="220" spans="2:65" s="12" customFormat="1" ht="13.5">
      <c r="B220" s="216"/>
      <c r="C220" s="217"/>
      <c r="D220" s="218" t="s">
        <v>140</v>
      </c>
      <c r="E220" s="219" t="s">
        <v>20</v>
      </c>
      <c r="F220" s="220" t="s">
        <v>76</v>
      </c>
      <c r="G220" s="217"/>
      <c r="H220" s="221">
        <v>1</v>
      </c>
      <c r="I220" s="222"/>
      <c r="J220" s="217"/>
      <c r="K220" s="217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140</v>
      </c>
      <c r="AU220" s="227" t="s">
        <v>78</v>
      </c>
      <c r="AV220" s="12" t="s">
        <v>78</v>
      </c>
      <c r="AW220" s="12" t="s">
        <v>32</v>
      </c>
      <c r="AX220" s="12" t="s">
        <v>76</v>
      </c>
      <c r="AY220" s="227" t="s">
        <v>132</v>
      </c>
    </row>
    <row r="221" spans="2:65" s="1" customFormat="1" ht="22.5" customHeight="1">
      <c r="B221" s="41"/>
      <c r="C221" s="256" t="s">
        <v>406</v>
      </c>
      <c r="D221" s="256" t="s">
        <v>296</v>
      </c>
      <c r="E221" s="257" t="s">
        <v>1019</v>
      </c>
      <c r="F221" s="258" t="s">
        <v>1020</v>
      </c>
      <c r="G221" s="259" t="s">
        <v>145</v>
      </c>
      <c r="H221" s="260">
        <v>1</v>
      </c>
      <c r="I221" s="261"/>
      <c r="J221" s="260">
        <f>ROUND(I221*H221,2)</f>
        <v>0</v>
      </c>
      <c r="K221" s="258" t="s">
        <v>159</v>
      </c>
      <c r="L221" s="262"/>
      <c r="M221" s="263" t="s">
        <v>20</v>
      </c>
      <c r="N221" s="264" t="s">
        <v>39</v>
      </c>
      <c r="O221" s="42"/>
      <c r="P221" s="201">
        <f>O221*H221</f>
        <v>0</v>
      </c>
      <c r="Q221" s="201">
        <v>1.35E-2</v>
      </c>
      <c r="R221" s="201">
        <f>Q221*H221</f>
        <v>1.35E-2</v>
      </c>
      <c r="S221" s="201">
        <v>0</v>
      </c>
      <c r="T221" s="202">
        <f>S221*H221</f>
        <v>0</v>
      </c>
      <c r="AR221" s="24" t="s">
        <v>172</v>
      </c>
      <c r="AT221" s="24" t="s">
        <v>296</v>
      </c>
      <c r="AU221" s="24" t="s">
        <v>78</v>
      </c>
      <c r="AY221" s="24" t="s">
        <v>132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4" t="s">
        <v>76</v>
      </c>
      <c r="BK221" s="203">
        <f>ROUND(I221*H221,2)</f>
        <v>0</v>
      </c>
      <c r="BL221" s="24" t="s">
        <v>138</v>
      </c>
      <c r="BM221" s="24" t="s">
        <v>1021</v>
      </c>
    </row>
    <row r="222" spans="2:65" s="12" customFormat="1" ht="13.5">
      <c r="B222" s="216"/>
      <c r="C222" s="217"/>
      <c r="D222" s="218" t="s">
        <v>140</v>
      </c>
      <c r="E222" s="219" t="s">
        <v>20</v>
      </c>
      <c r="F222" s="220" t="s">
        <v>76</v>
      </c>
      <c r="G222" s="217"/>
      <c r="H222" s="221">
        <v>1</v>
      </c>
      <c r="I222" s="222"/>
      <c r="J222" s="217"/>
      <c r="K222" s="217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140</v>
      </c>
      <c r="AU222" s="227" t="s">
        <v>78</v>
      </c>
      <c r="AV222" s="12" t="s">
        <v>78</v>
      </c>
      <c r="AW222" s="12" t="s">
        <v>32</v>
      </c>
      <c r="AX222" s="12" t="s">
        <v>76</v>
      </c>
      <c r="AY222" s="227" t="s">
        <v>132</v>
      </c>
    </row>
    <row r="223" spans="2:65" s="1" customFormat="1" ht="31.5" customHeight="1">
      <c r="B223" s="41"/>
      <c r="C223" s="256" t="s">
        <v>410</v>
      </c>
      <c r="D223" s="256" t="s">
        <v>296</v>
      </c>
      <c r="E223" s="257" t="s">
        <v>1022</v>
      </c>
      <c r="F223" s="258" t="s">
        <v>1023</v>
      </c>
      <c r="G223" s="259" t="s">
        <v>145</v>
      </c>
      <c r="H223" s="260">
        <v>1</v>
      </c>
      <c r="I223" s="261"/>
      <c r="J223" s="260">
        <f>ROUND(I223*H223,2)</f>
        <v>0</v>
      </c>
      <c r="K223" s="258" t="s">
        <v>159</v>
      </c>
      <c r="L223" s="262"/>
      <c r="M223" s="263" t="s">
        <v>20</v>
      </c>
      <c r="N223" s="264" t="s">
        <v>39</v>
      </c>
      <c r="O223" s="42"/>
      <c r="P223" s="201">
        <f>O223*H223</f>
        <v>0</v>
      </c>
      <c r="Q223" s="201">
        <v>1.6500000000000001E-2</v>
      </c>
      <c r="R223" s="201">
        <f>Q223*H223</f>
        <v>1.6500000000000001E-2</v>
      </c>
      <c r="S223" s="201">
        <v>0</v>
      </c>
      <c r="T223" s="202">
        <f>S223*H223</f>
        <v>0</v>
      </c>
      <c r="AR223" s="24" t="s">
        <v>172</v>
      </c>
      <c r="AT223" s="24" t="s">
        <v>296</v>
      </c>
      <c r="AU223" s="24" t="s">
        <v>78</v>
      </c>
      <c r="AY223" s="24" t="s">
        <v>132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76</v>
      </c>
      <c r="BK223" s="203">
        <f>ROUND(I223*H223,2)</f>
        <v>0</v>
      </c>
      <c r="BL223" s="24" t="s">
        <v>138</v>
      </c>
      <c r="BM223" s="24" t="s">
        <v>1024</v>
      </c>
    </row>
    <row r="224" spans="2:65" s="12" customFormat="1" ht="13.5">
      <c r="B224" s="216"/>
      <c r="C224" s="217"/>
      <c r="D224" s="218" t="s">
        <v>140</v>
      </c>
      <c r="E224" s="219" t="s">
        <v>20</v>
      </c>
      <c r="F224" s="220" t="s">
        <v>76</v>
      </c>
      <c r="G224" s="217"/>
      <c r="H224" s="221">
        <v>1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140</v>
      </c>
      <c r="AU224" s="227" t="s">
        <v>78</v>
      </c>
      <c r="AV224" s="12" t="s">
        <v>78</v>
      </c>
      <c r="AW224" s="12" t="s">
        <v>32</v>
      </c>
      <c r="AX224" s="12" t="s">
        <v>76</v>
      </c>
      <c r="AY224" s="227" t="s">
        <v>132</v>
      </c>
    </row>
    <row r="225" spans="2:65" s="1" customFormat="1" ht="31.5" customHeight="1">
      <c r="B225" s="41"/>
      <c r="C225" s="256" t="s">
        <v>414</v>
      </c>
      <c r="D225" s="256" t="s">
        <v>296</v>
      </c>
      <c r="E225" s="257" t="s">
        <v>1025</v>
      </c>
      <c r="F225" s="258" t="s">
        <v>1026</v>
      </c>
      <c r="G225" s="259" t="s">
        <v>145</v>
      </c>
      <c r="H225" s="260">
        <v>1</v>
      </c>
      <c r="I225" s="261"/>
      <c r="J225" s="260">
        <f>ROUND(I225*H225,2)</f>
        <v>0</v>
      </c>
      <c r="K225" s="258" t="s">
        <v>159</v>
      </c>
      <c r="L225" s="262"/>
      <c r="M225" s="263" t="s">
        <v>20</v>
      </c>
      <c r="N225" s="264" t="s">
        <v>39</v>
      </c>
      <c r="O225" s="42"/>
      <c r="P225" s="201">
        <f>O225*H225</f>
        <v>0</v>
      </c>
      <c r="Q225" s="201">
        <v>1.78E-2</v>
      </c>
      <c r="R225" s="201">
        <f>Q225*H225</f>
        <v>1.78E-2</v>
      </c>
      <c r="S225" s="201">
        <v>0</v>
      </c>
      <c r="T225" s="202">
        <f>S225*H225</f>
        <v>0</v>
      </c>
      <c r="AR225" s="24" t="s">
        <v>172</v>
      </c>
      <c r="AT225" s="24" t="s">
        <v>296</v>
      </c>
      <c r="AU225" s="24" t="s">
        <v>78</v>
      </c>
      <c r="AY225" s="24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76</v>
      </c>
      <c r="BK225" s="203">
        <f>ROUND(I225*H225,2)</f>
        <v>0</v>
      </c>
      <c r="BL225" s="24" t="s">
        <v>138</v>
      </c>
      <c r="BM225" s="24" t="s">
        <v>1027</v>
      </c>
    </row>
    <row r="226" spans="2:65" s="12" customFormat="1" ht="13.5">
      <c r="B226" s="216"/>
      <c r="C226" s="217"/>
      <c r="D226" s="218" t="s">
        <v>140</v>
      </c>
      <c r="E226" s="219" t="s">
        <v>20</v>
      </c>
      <c r="F226" s="220" t="s">
        <v>76</v>
      </c>
      <c r="G226" s="217"/>
      <c r="H226" s="221">
        <v>1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140</v>
      </c>
      <c r="AU226" s="227" t="s">
        <v>78</v>
      </c>
      <c r="AV226" s="12" t="s">
        <v>78</v>
      </c>
      <c r="AW226" s="12" t="s">
        <v>32</v>
      </c>
      <c r="AX226" s="12" t="s">
        <v>76</v>
      </c>
      <c r="AY226" s="227" t="s">
        <v>132</v>
      </c>
    </row>
    <row r="227" spans="2:65" s="1" customFormat="1" ht="31.5" customHeight="1">
      <c r="B227" s="41"/>
      <c r="C227" s="256" t="s">
        <v>418</v>
      </c>
      <c r="D227" s="256" t="s">
        <v>296</v>
      </c>
      <c r="E227" s="257" t="s">
        <v>1028</v>
      </c>
      <c r="F227" s="258" t="s">
        <v>1029</v>
      </c>
      <c r="G227" s="259" t="s">
        <v>145</v>
      </c>
      <c r="H227" s="260">
        <v>3</v>
      </c>
      <c r="I227" s="261"/>
      <c r="J227" s="260">
        <f>ROUND(I227*H227,2)</f>
        <v>0</v>
      </c>
      <c r="K227" s="258" t="s">
        <v>159</v>
      </c>
      <c r="L227" s="262"/>
      <c r="M227" s="263" t="s">
        <v>20</v>
      </c>
      <c r="N227" s="264" t="s">
        <v>39</v>
      </c>
      <c r="O227" s="42"/>
      <c r="P227" s="201">
        <f>O227*H227</f>
        <v>0</v>
      </c>
      <c r="Q227" s="201">
        <v>1.9699999999999999E-2</v>
      </c>
      <c r="R227" s="201">
        <f>Q227*H227</f>
        <v>5.91E-2</v>
      </c>
      <c r="S227" s="201">
        <v>0</v>
      </c>
      <c r="T227" s="202">
        <f>S227*H227</f>
        <v>0</v>
      </c>
      <c r="AR227" s="24" t="s">
        <v>172</v>
      </c>
      <c r="AT227" s="24" t="s">
        <v>296</v>
      </c>
      <c r="AU227" s="24" t="s">
        <v>78</v>
      </c>
      <c r="AY227" s="24" t="s">
        <v>132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76</v>
      </c>
      <c r="BK227" s="203">
        <f>ROUND(I227*H227,2)</f>
        <v>0</v>
      </c>
      <c r="BL227" s="24" t="s">
        <v>138</v>
      </c>
      <c r="BM227" s="24" t="s">
        <v>1030</v>
      </c>
    </row>
    <row r="228" spans="2:65" s="12" customFormat="1" ht="13.5">
      <c r="B228" s="216"/>
      <c r="C228" s="217"/>
      <c r="D228" s="218" t="s">
        <v>140</v>
      </c>
      <c r="E228" s="219" t="s">
        <v>20</v>
      </c>
      <c r="F228" s="220" t="s">
        <v>148</v>
      </c>
      <c r="G228" s="217"/>
      <c r="H228" s="221">
        <v>3</v>
      </c>
      <c r="I228" s="222"/>
      <c r="J228" s="217"/>
      <c r="K228" s="217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140</v>
      </c>
      <c r="AU228" s="227" t="s">
        <v>78</v>
      </c>
      <c r="AV228" s="12" t="s">
        <v>78</v>
      </c>
      <c r="AW228" s="12" t="s">
        <v>32</v>
      </c>
      <c r="AX228" s="12" t="s">
        <v>76</v>
      </c>
      <c r="AY228" s="227" t="s">
        <v>132</v>
      </c>
    </row>
    <row r="229" spans="2:65" s="1" customFormat="1" ht="22.5" customHeight="1">
      <c r="B229" s="41"/>
      <c r="C229" s="256" t="s">
        <v>714</v>
      </c>
      <c r="D229" s="256" t="s">
        <v>296</v>
      </c>
      <c r="E229" s="257" t="s">
        <v>1031</v>
      </c>
      <c r="F229" s="258" t="s">
        <v>1032</v>
      </c>
      <c r="G229" s="259" t="s">
        <v>145</v>
      </c>
      <c r="H229" s="260">
        <v>8</v>
      </c>
      <c r="I229" s="261"/>
      <c r="J229" s="260">
        <f>ROUND(I229*H229,2)</f>
        <v>0</v>
      </c>
      <c r="K229" s="258" t="s">
        <v>20</v>
      </c>
      <c r="L229" s="262"/>
      <c r="M229" s="263" t="s">
        <v>20</v>
      </c>
      <c r="N229" s="264" t="s">
        <v>39</v>
      </c>
      <c r="O229" s="42"/>
      <c r="P229" s="201">
        <f>O229*H229</f>
        <v>0</v>
      </c>
      <c r="Q229" s="201">
        <v>6.0299999999999998E-3</v>
      </c>
      <c r="R229" s="201">
        <f>Q229*H229</f>
        <v>4.8239999999999998E-2</v>
      </c>
      <c r="S229" s="201">
        <v>0</v>
      </c>
      <c r="T229" s="202">
        <f>S229*H229</f>
        <v>0</v>
      </c>
      <c r="AR229" s="24" t="s">
        <v>172</v>
      </c>
      <c r="AT229" s="24" t="s">
        <v>296</v>
      </c>
      <c r="AU229" s="24" t="s">
        <v>78</v>
      </c>
      <c r="AY229" s="24" t="s">
        <v>132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76</v>
      </c>
      <c r="BK229" s="203">
        <f>ROUND(I229*H229,2)</f>
        <v>0</v>
      </c>
      <c r="BL229" s="24" t="s">
        <v>138</v>
      </c>
      <c r="BM229" s="24" t="s">
        <v>1033</v>
      </c>
    </row>
    <row r="230" spans="2:65" s="12" customFormat="1" ht="13.5">
      <c r="B230" s="216"/>
      <c r="C230" s="217"/>
      <c r="D230" s="218" t="s">
        <v>140</v>
      </c>
      <c r="E230" s="219" t="s">
        <v>20</v>
      </c>
      <c r="F230" s="220" t="s">
        <v>1034</v>
      </c>
      <c r="G230" s="217"/>
      <c r="H230" s="221">
        <v>8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140</v>
      </c>
      <c r="AU230" s="227" t="s">
        <v>78</v>
      </c>
      <c r="AV230" s="12" t="s">
        <v>78</v>
      </c>
      <c r="AW230" s="12" t="s">
        <v>32</v>
      </c>
      <c r="AX230" s="12" t="s">
        <v>76</v>
      </c>
      <c r="AY230" s="227" t="s">
        <v>132</v>
      </c>
    </row>
    <row r="231" spans="2:65" s="1" customFormat="1" ht="22.5" customHeight="1">
      <c r="B231" s="41"/>
      <c r="C231" s="256" t="s">
        <v>717</v>
      </c>
      <c r="D231" s="256" t="s">
        <v>296</v>
      </c>
      <c r="E231" s="257" t="s">
        <v>1035</v>
      </c>
      <c r="F231" s="258" t="s">
        <v>1036</v>
      </c>
      <c r="G231" s="259" t="s">
        <v>145</v>
      </c>
      <c r="H231" s="260">
        <v>1</v>
      </c>
      <c r="I231" s="261"/>
      <c r="J231" s="260">
        <f>ROUND(I231*H231,2)</f>
        <v>0</v>
      </c>
      <c r="K231" s="258" t="s">
        <v>159</v>
      </c>
      <c r="L231" s="262"/>
      <c r="M231" s="263" t="s">
        <v>20</v>
      </c>
      <c r="N231" s="264" t="s">
        <v>39</v>
      </c>
      <c r="O231" s="42"/>
      <c r="P231" s="201">
        <f>O231*H231</f>
        <v>0</v>
      </c>
      <c r="Q231" s="201">
        <v>1.2E-2</v>
      </c>
      <c r="R231" s="201">
        <f>Q231*H231</f>
        <v>1.2E-2</v>
      </c>
      <c r="S231" s="201">
        <v>0</v>
      </c>
      <c r="T231" s="202">
        <f>S231*H231</f>
        <v>0</v>
      </c>
      <c r="AR231" s="24" t="s">
        <v>172</v>
      </c>
      <c r="AT231" s="24" t="s">
        <v>296</v>
      </c>
      <c r="AU231" s="24" t="s">
        <v>78</v>
      </c>
      <c r="AY231" s="24" t="s">
        <v>132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4" t="s">
        <v>76</v>
      </c>
      <c r="BK231" s="203">
        <f>ROUND(I231*H231,2)</f>
        <v>0</v>
      </c>
      <c r="BL231" s="24" t="s">
        <v>138</v>
      </c>
      <c r="BM231" s="24" t="s">
        <v>1037</v>
      </c>
    </row>
    <row r="232" spans="2:65" s="12" customFormat="1" ht="13.5">
      <c r="B232" s="216"/>
      <c r="C232" s="217"/>
      <c r="D232" s="218" t="s">
        <v>140</v>
      </c>
      <c r="E232" s="219" t="s">
        <v>20</v>
      </c>
      <c r="F232" s="220" t="s">
        <v>76</v>
      </c>
      <c r="G232" s="217"/>
      <c r="H232" s="221">
        <v>1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140</v>
      </c>
      <c r="AU232" s="227" t="s">
        <v>78</v>
      </c>
      <c r="AV232" s="12" t="s">
        <v>78</v>
      </c>
      <c r="AW232" s="12" t="s">
        <v>32</v>
      </c>
      <c r="AX232" s="12" t="s">
        <v>76</v>
      </c>
      <c r="AY232" s="227" t="s">
        <v>132</v>
      </c>
    </row>
    <row r="233" spans="2:65" s="1" customFormat="1" ht="22.5" customHeight="1">
      <c r="B233" s="41"/>
      <c r="C233" s="256" t="s">
        <v>719</v>
      </c>
      <c r="D233" s="256" t="s">
        <v>296</v>
      </c>
      <c r="E233" s="257" t="s">
        <v>1038</v>
      </c>
      <c r="F233" s="258" t="s">
        <v>1039</v>
      </c>
      <c r="G233" s="259" t="s">
        <v>145</v>
      </c>
      <c r="H233" s="260">
        <v>1</v>
      </c>
      <c r="I233" s="261"/>
      <c r="J233" s="260">
        <f>ROUND(I233*H233,2)</f>
        <v>0</v>
      </c>
      <c r="K233" s="258" t="s">
        <v>159</v>
      </c>
      <c r="L233" s="262"/>
      <c r="M233" s="263" t="s">
        <v>20</v>
      </c>
      <c r="N233" s="264" t="s">
        <v>39</v>
      </c>
      <c r="O233" s="42"/>
      <c r="P233" s="201">
        <f>O233*H233</f>
        <v>0</v>
      </c>
      <c r="Q233" s="201">
        <v>1.21E-2</v>
      </c>
      <c r="R233" s="201">
        <f>Q233*H233</f>
        <v>1.21E-2</v>
      </c>
      <c r="S233" s="201">
        <v>0</v>
      </c>
      <c r="T233" s="202">
        <f>S233*H233</f>
        <v>0</v>
      </c>
      <c r="AR233" s="24" t="s">
        <v>172</v>
      </c>
      <c r="AT233" s="24" t="s">
        <v>296</v>
      </c>
      <c r="AU233" s="24" t="s">
        <v>78</v>
      </c>
      <c r="AY233" s="24" t="s">
        <v>132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76</v>
      </c>
      <c r="BK233" s="203">
        <f>ROUND(I233*H233,2)</f>
        <v>0</v>
      </c>
      <c r="BL233" s="24" t="s">
        <v>138</v>
      </c>
      <c r="BM233" s="24" t="s">
        <v>1040</v>
      </c>
    </row>
    <row r="234" spans="2:65" s="12" customFormat="1" ht="13.5">
      <c r="B234" s="216"/>
      <c r="C234" s="217"/>
      <c r="D234" s="218" t="s">
        <v>140</v>
      </c>
      <c r="E234" s="219" t="s">
        <v>20</v>
      </c>
      <c r="F234" s="220" t="s">
        <v>76</v>
      </c>
      <c r="G234" s="217"/>
      <c r="H234" s="221">
        <v>1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140</v>
      </c>
      <c r="AU234" s="227" t="s">
        <v>78</v>
      </c>
      <c r="AV234" s="12" t="s">
        <v>78</v>
      </c>
      <c r="AW234" s="12" t="s">
        <v>32</v>
      </c>
      <c r="AX234" s="12" t="s">
        <v>76</v>
      </c>
      <c r="AY234" s="227" t="s">
        <v>132</v>
      </c>
    </row>
    <row r="235" spans="2:65" s="1" customFormat="1" ht="22.5" customHeight="1">
      <c r="B235" s="41"/>
      <c r="C235" s="256" t="s">
        <v>721</v>
      </c>
      <c r="D235" s="256" t="s">
        <v>296</v>
      </c>
      <c r="E235" s="257" t="s">
        <v>1041</v>
      </c>
      <c r="F235" s="258" t="s">
        <v>1042</v>
      </c>
      <c r="G235" s="259" t="s">
        <v>1043</v>
      </c>
      <c r="H235" s="260">
        <v>1</v>
      </c>
      <c r="I235" s="261"/>
      <c r="J235" s="260">
        <f>ROUND(I235*H235,2)</f>
        <v>0</v>
      </c>
      <c r="K235" s="258" t="s">
        <v>20</v>
      </c>
      <c r="L235" s="262"/>
      <c r="M235" s="263" t="s">
        <v>20</v>
      </c>
      <c r="N235" s="264" t="s">
        <v>39</v>
      </c>
      <c r="O235" s="42"/>
      <c r="P235" s="201">
        <f>O235*H235</f>
        <v>0</v>
      </c>
      <c r="Q235" s="201">
        <v>1.0800000000000001E-2</v>
      </c>
      <c r="R235" s="201">
        <f>Q235*H235</f>
        <v>1.0800000000000001E-2</v>
      </c>
      <c r="S235" s="201">
        <v>0</v>
      </c>
      <c r="T235" s="202">
        <f>S235*H235</f>
        <v>0</v>
      </c>
      <c r="AR235" s="24" t="s">
        <v>172</v>
      </c>
      <c r="AT235" s="24" t="s">
        <v>296</v>
      </c>
      <c r="AU235" s="24" t="s">
        <v>78</v>
      </c>
      <c r="AY235" s="24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76</v>
      </c>
      <c r="BK235" s="203">
        <f>ROUND(I235*H235,2)</f>
        <v>0</v>
      </c>
      <c r="BL235" s="24" t="s">
        <v>138</v>
      </c>
      <c r="BM235" s="24" t="s">
        <v>1044</v>
      </c>
    </row>
    <row r="236" spans="2:65" s="12" customFormat="1" ht="13.5">
      <c r="B236" s="216"/>
      <c r="C236" s="217"/>
      <c r="D236" s="218" t="s">
        <v>140</v>
      </c>
      <c r="E236" s="219" t="s">
        <v>20</v>
      </c>
      <c r="F236" s="220" t="s">
        <v>76</v>
      </c>
      <c r="G236" s="217"/>
      <c r="H236" s="221">
        <v>1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140</v>
      </c>
      <c r="AU236" s="227" t="s">
        <v>78</v>
      </c>
      <c r="AV236" s="12" t="s">
        <v>78</v>
      </c>
      <c r="AW236" s="12" t="s">
        <v>32</v>
      </c>
      <c r="AX236" s="12" t="s">
        <v>76</v>
      </c>
      <c r="AY236" s="227" t="s">
        <v>132</v>
      </c>
    </row>
    <row r="237" spans="2:65" s="1" customFormat="1" ht="22.5" customHeight="1">
      <c r="B237" s="41"/>
      <c r="C237" s="256" t="s">
        <v>724</v>
      </c>
      <c r="D237" s="256" t="s">
        <v>296</v>
      </c>
      <c r="E237" s="257" t="s">
        <v>1045</v>
      </c>
      <c r="F237" s="258" t="s">
        <v>1046</v>
      </c>
      <c r="G237" s="259" t="s">
        <v>145</v>
      </c>
      <c r="H237" s="260">
        <v>1</v>
      </c>
      <c r="I237" s="261"/>
      <c r="J237" s="260">
        <f>ROUND(I237*H237,2)</f>
        <v>0</v>
      </c>
      <c r="K237" s="258" t="s">
        <v>20</v>
      </c>
      <c r="L237" s="262"/>
      <c r="M237" s="263" t="s">
        <v>20</v>
      </c>
      <c r="N237" s="264" t="s">
        <v>39</v>
      </c>
      <c r="O237" s="42"/>
      <c r="P237" s="201">
        <f>O237*H237</f>
        <v>0</v>
      </c>
      <c r="Q237" s="201">
        <v>2.1000000000000001E-2</v>
      </c>
      <c r="R237" s="201">
        <f>Q237*H237</f>
        <v>2.1000000000000001E-2</v>
      </c>
      <c r="S237" s="201">
        <v>0</v>
      </c>
      <c r="T237" s="202">
        <f>S237*H237</f>
        <v>0</v>
      </c>
      <c r="AR237" s="24" t="s">
        <v>172</v>
      </c>
      <c r="AT237" s="24" t="s">
        <v>296</v>
      </c>
      <c r="AU237" s="24" t="s">
        <v>78</v>
      </c>
      <c r="AY237" s="24" t="s">
        <v>132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76</v>
      </c>
      <c r="BK237" s="203">
        <f>ROUND(I237*H237,2)</f>
        <v>0</v>
      </c>
      <c r="BL237" s="24" t="s">
        <v>138</v>
      </c>
      <c r="BM237" s="24" t="s">
        <v>1047</v>
      </c>
    </row>
    <row r="238" spans="2:65" s="12" customFormat="1" ht="13.5">
      <c r="B238" s="216"/>
      <c r="C238" s="217"/>
      <c r="D238" s="218" t="s">
        <v>140</v>
      </c>
      <c r="E238" s="219" t="s">
        <v>20</v>
      </c>
      <c r="F238" s="220" t="s">
        <v>76</v>
      </c>
      <c r="G238" s="217"/>
      <c r="H238" s="221">
        <v>1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140</v>
      </c>
      <c r="AU238" s="227" t="s">
        <v>78</v>
      </c>
      <c r="AV238" s="12" t="s">
        <v>78</v>
      </c>
      <c r="AW238" s="12" t="s">
        <v>32</v>
      </c>
      <c r="AX238" s="12" t="s">
        <v>76</v>
      </c>
      <c r="AY238" s="227" t="s">
        <v>132</v>
      </c>
    </row>
    <row r="239" spans="2:65" s="1" customFormat="1" ht="22.5" customHeight="1">
      <c r="B239" s="41"/>
      <c r="C239" s="256" t="s">
        <v>201</v>
      </c>
      <c r="D239" s="256" t="s">
        <v>296</v>
      </c>
      <c r="E239" s="257" t="s">
        <v>1048</v>
      </c>
      <c r="F239" s="258" t="s">
        <v>1049</v>
      </c>
      <c r="G239" s="259" t="s">
        <v>145</v>
      </c>
      <c r="H239" s="260">
        <v>1</v>
      </c>
      <c r="I239" s="261"/>
      <c r="J239" s="260">
        <f>ROUND(I239*H239,2)</f>
        <v>0</v>
      </c>
      <c r="K239" s="258" t="s">
        <v>20</v>
      </c>
      <c r="L239" s="262"/>
      <c r="M239" s="263" t="s">
        <v>20</v>
      </c>
      <c r="N239" s="264" t="s">
        <v>39</v>
      </c>
      <c r="O239" s="42"/>
      <c r="P239" s="201">
        <f>O239*H239</f>
        <v>0</v>
      </c>
      <c r="Q239" s="201">
        <v>1.7299999999999999E-2</v>
      </c>
      <c r="R239" s="201">
        <f>Q239*H239</f>
        <v>1.7299999999999999E-2</v>
      </c>
      <c r="S239" s="201">
        <v>0</v>
      </c>
      <c r="T239" s="202">
        <f>S239*H239</f>
        <v>0</v>
      </c>
      <c r="AR239" s="24" t="s">
        <v>172</v>
      </c>
      <c r="AT239" s="24" t="s">
        <v>296</v>
      </c>
      <c r="AU239" s="24" t="s">
        <v>78</v>
      </c>
      <c r="AY239" s="24" t="s">
        <v>132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4" t="s">
        <v>76</v>
      </c>
      <c r="BK239" s="203">
        <f>ROUND(I239*H239,2)</f>
        <v>0</v>
      </c>
      <c r="BL239" s="24" t="s">
        <v>138</v>
      </c>
      <c r="BM239" s="24" t="s">
        <v>1050</v>
      </c>
    </row>
    <row r="240" spans="2:65" s="12" customFormat="1" ht="13.5">
      <c r="B240" s="216"/>
      <c r="C240" s="217"/>
      <c r="D240" s="218" t="s">
        <v>140</v>
      </c>
      <c r="E240" s="219" t="s">
        <v>20</v>
      </c>
      <c r="F240" s="220" t="s">
        <v>76</v>
      </c>
      <c r="G240" s="217"/>
      <c r="H240" s="221">
        <v>1</v>
      </c>
      <c r="I240" s="222"/>
      <c r="J240" s="217"/>
      <c r="K240" s="217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140</v>
      </c>
      <c r="AU240" s="227" t="s">
        <v>78</v>
      </c>
      <c r="AV240" s="12" t="s">
        <v>78</v>
      </c>
      <c r="AW240" s="12" t="s">
        <v>32</v>
      </c>
      <c r="AX240" s="12" t="s">
        <v>76</v>
      </c>
      <c r="AY240" s="227" t="s">
        <v>132</v>
      </c>
    </row>
    <row r="241" spans="2:65" s="1" customFormat="1" ht="22.5" customHeight="1">
      <c r="B241" s="41"/>
      <c r="C241" s="193" t="s">
        <v>422</v>
      </c>
      <c r="D241" s="193" t="s">
        <v>134</v>
      </c>
      <c r="E241" s="194" t="s">
        <v>1051</v>
      </c>
      <c r="F241" s="195" t="s">
        <v>1052</v>
      </c>
      <c r="G241" s="196" t="s">
        <v>145</v>
      </c>
      <c r="H241" s="197">
        <v>2</v>
      </c>
      <c r="I241" s="198"/>
      <c r="J241" s="197">
        <f>ROUND(I241*H241,2)</f>
        <v>0</v>
      </c>
      <c r="K241" s="195" t="s">
        <v>159</v>
      </c>
      <c r="L241" s="61"/>
      <c r="M241" s="199" t="s">
        <v>20</v>
      </c>
      <c r="N241" s="200" t="s">
        <v>39</v>
      </c>
      <c r="O241" s="4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4" t="s">
        <v>138</v>
      </c>
      <c r="AT241" s="24" t="s">
        <v>134</v>
      </c>
      <c r="AU241" s="24" t="s">
        <v>78</v>
      </c>
      <c r="AY241" s="24" t="s">
        <v>132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4" t="s">
        <v>76</v>
      </c>
      <c r="BK241" s="203">
        <f>ROUND(I241*H241,2)</f>
        <v>0</v>
      </c>
      <c r="BL241" s="24" t="s">
        <v>138</v>
      </c>
      <c r="BM241" s="24" t="s">
        <v>1053</v>
      </c>
    </row>
    <row r="242" spans="2:65" s="11" customFormat="1" ht="13.5">
      <c r="B242" s="204"/>
      <c r="C242" s="205"/>
      <c r="D242" s="206" t="s">
        <v>140</v>
      </c>
      <c r="E242" s="207" t="s">
        <v>20</v>
      </c>
      <c r="F242" s="208" t="s">
        <v>1054</v>
      </c>
      <c r="G242" s="205"/>
      <c r="H242" s="209" t="s">
        <v>20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140</v>
      </c>
      <c r="AU242" s="215" t="s">
        <v>78</v>
      </c>
      <c r="AV242" s="11" t="s">
        <v>76</v>
      </c>
      <c r="AW242" s="11" t="s">
        <v>32</v>
      </c>
      <c r="AX242" s="11" t="s">
        <v>68</v>
      </c>
      <c r="AY242" s="215" t="s">
        <v>132</v>
      </c>
    </row>
    <row r="243" spans="2:65" s="12" customFormat="1" ht="13.5">
      <c r="B243" s="216"/>
      <c r="C243" s="217"/>
      <c r="D243" s="218" t="s">
        <v>140</v>
      </c>
      <c r="E243" s="219" t="s">
        <v>20</v>
      </c>
      <c r="F243" s="220" t="s">
        <v>78</v>
      </c>
      <c r="G243" s="217"/>
      <c r="H243" s="221">
        <v>2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140</v>
      </c>
      <c r="AU243" s="227" t="s">
        <v>78</v>
      </c>
      <c r="AV243" s="12" t="s">
        <v>78</v>
      </c>
      <c r="AW243" s="12" t="s">
        <v>32</v>
      </c>
      <c r="AX243" s="12" t="s">
        <v>76</v>
      </c>
      <c r="AY243" s="227" t="s">
        <v>132</v>
      </c>
    </row>
    <row r="244" spans="2:65" s="1" customFormat="1" ht="22.5" customHeight="1">
      <c r="B244" s="41"/>
      <c r="C244" s="256" t="s">
        <v>427</v>
      </c>
      <c r="D244" s="256" t="s">
        <v>296</v>
      </c>
      <c r="E244" s="257" t="s">
        <v>1055</v>
      </c>
      <c r="F244" s="258" t="s">
        <v>1056</v>
      </c>
      <c r="G244" s="259" t="s">
        <v>1043</v>
      </c>
      <c r="H244" s="260">
        <v>2</v>
      </c>
      <c r="I244" s="261"/>
      <c r="J244" s="260">
        <f>ROUND(I244*H244,2)</f>
        <v>0</v>
      </c>
      <c r="K244" s="258" t="s">
        <v>20</v>
      </c>
      <c r="L244" s="262"/>
      <c r="M244" s="263" t="s">
        <v>20</v>
      </c>
      <c r="N244" s="264" t="s">
        <v>39</v>
      </c>
      <c r="O244" s="42"/>
      <c r="P244" s="201">
        <f>O244*H244</f>
        <v>0</v>
      </c>
      <c r="Q244" s="201">
        <v>2.5000000000000001E-3</v>
      </c>
      <c r="R244" s="201">
        <f>Q244*H244</f>
        <v>5.0000000000000001E-3</v>
      </c>
      <c r="S244" s="201">
        <v>0</v>
      </c>
      <c r="T244" s="202">
        <f>S244*H244</f>
        <v>0</v>
      </c>
      <c r="AR244" s="24" t="s">
        <v>172</v>
      </c>
      <c r="AT244" s="24" t="s">
        <v>296</v>
      </c>
      <c r="AU244" s="24" t="s">
        <v>78</v>
      </c>
      <c r="AY244" s="24" t="s">
        <v>132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76</v>
      </c>
      <c r="BK244" s="203">
        <f>ROUND(I244*H244,2)</f>
        <v>0</v>
      </c>
      <c r="BL244" s="24" t="s">
        <v>138</v>
      </c>
      <c r="BM244" s="24" t="s">
        <v>1057</v>
      </c>
    </row>
    <row r="245" spans="2:65" s="12" customFormat="1" ht="13.5">
      <c r="B245" s="216"/>
      <c r="C245" s="217"/>
      <c r="D245" s="218" t="s">
        <v>140</v>
      </c>
      <c r="E245" s="219" t="s">
        <v>20</v>
      </c>
      <c r="F245" s="220" t="s">
        <v>78</v>
      </c>
      <c r="G245" s="217"/>
      <c r="H245" s="221">
        <v>2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140</v>
      </c>
      <c r="AU245" s="227" t="s">
        <v>78</v>
      </c>
      <c r="AV245" s="12" t="s">
        <v>78</v>
      </c>
      <c r="AW245" s="12" t="s">
        <v>32</v>
      </c>
      <c r="AX245" s="12" t="s">
        <v>76</v>
      </c>
      <c r="AY245" s="227" t="s">
        <v>132</v>
      </c>
    </row>
    <row r="246" spans="2:65" s="1" customFormat="1" ht="22.5" customHeight="1">
      <c r="B246" s="41"/>
      <c r="C246" s="193" t="s">
        <v>431</v>
      </c>
      <c r="D246" s="193" t="s">
        <v>134</v>
      </c>
      <c r="E246" s="194" t="s">
        <v>1058</v>
      </c>
      <c r="F246" s="195" t="s">
        <v>1059</v>
      </c>
      <c r="G246" s="196" t="s">
        <v>145</v>
      </c>
      <c r="H246" s="197">
        <v>20</v>
      </c>
      <c r="I246" s="198"/>
      <c r="J246" s="197">
        <f>ROUND(I246*H246,2)</f>
        <v>0</v>
      </c>
      <c r="K246" s="195" t="s">
        <v>20</v>
      </c>
      <c r="L246" s="61"/>
      <c r="M246" s="199" t="s">
        <v>20</v>
      </c>
      <c r="N246" s="200" t="s">
        <v>39</v>
      </c>
      <c r="O246" s="42"/>
      <c r="P246" s="201">
        <f>O246*H246</f>
        <v>0</v>
      </c>
      <c r="Q246" s="201">
        <v>8.0000000000000004E-4</v>
      </c>
      <c r="R246" s="201">
        <f>Q246*H246</f>
        <v>1.6E-2</v>
      </c>
      <c r="S246" s="201">
        <v>0</v>
      </c>
      <c r="T246" s="202">
        <f>S246*H246</f>
        <v>0</v>
      </c>
      <c r="AR246" s="24" t="s">
        <v>138</v>
      </c>
      <c r="AT246" s="24" t="s">
        <v>134</v>
      </c>
      <c r="AU246" s="24" t="s">
        <v>78</v>
      </c>
      <c r="AY246" s="24" t="s">
        <v>132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4" t="s">
        <v>76</v>
      </c>
      <c r="BK246" s="203">
        <f>ROUND(I246*H246,2)</f>
        <v>0</v>
      </c>
      <c r="BL246" s="24" t="s">
        <v>138</v>
      </c>
      <c r="BM246" s="24" t="s">
        <v>1060</v>
      </c>
    </row>
    <row r="247" spans="2:65" s="11" customFormat="1" ht="13.5">
      <c r="B247" s="204"/>
      <c r="C247" s="205"/>
      <c r="D247" s="206" t="s">
        <v>140</v>
      </c>
      <c r="E247" s="207" t="s">
        <v>20</v>
      </c>
      <c r="F247" s="208" t="s">
        <v>1061</v>
      </c>
      <c r="G247" s="205"/>
      <c r="H247" s="209" t="s">
        <v>20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140</v>
      </c>
      <c r="AU247" s="215" t="s">
        <v>78</v>
      </c>
      <c r="AV247" s="11" t="s">
        <v>76</v>
      </c>
      <c r="AW247" s="11" t="s">
        <v>32</v>
      </c>
      <c r="AX247" s="11" t="s">
        <v>68</v>
      </c>
      <c r="AY247" s="215" t="s">
        <v>132</v>
      </c>
    </row>
    <row r="248" spans="2:65" s="12" customFormat="1" ht="13.5">
      <c r="B248" s="216"/>
      <c r="C248" s="217"/>
      <c r="D248" s="218" t="s">
        <v>140</v>
      </c>
      <c r="E248" s="219" t="s">
        <v>20</v>
      </c>
      <c r="F248" s="220" t="s">
        <v>260</v>
      </c>
      <c r="G248" s="217"/>
      <c r="H248" s="221">
        <v>20</v>
      </c>
      <c r="I248" s="222"/>
      <c r="J248" s="217"/>
      <c r="K248" s="217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140</v>
      </c>
      <c r="AU248" s="227" t="s">
        <v>78</v>
      </c>
      <c r="AV248" s="12" t="s">
        <v>78</v>
      </c>
      <c r="AW248" s="12" t="s">
        <v>32</v>
      </c>
      <c r="AX248" s="12" t="s">
        <v>76</v>
      </c>
      <c r="AY248" s="227" t="s">
        <v>132</v>
      </c>
    </row>
    <row r="249" spans="2:65" s="1" customFormat="1" ht="31.5" customHeight="1">
      <c r="B249" s="41"/>
      <c r="C249" s="256" t="s">
        <v>435</v>
      </c>
      <c r="D249" s="256" t="s">
        <v>296</v>
      </c>
      <c r="E249" s="257" t="s">
        <v>1062</v>
      </c>
      <c r="F249" s="258" t="s">
        <v>1063</v>
      </c>
      <c r="G249" s="259" t="s">
        <v>145</v>
      </c>
      <c r="H249" s="260">
        <v>2</v>
      </c>
      <c r="I249" s="261"/>
      <c r="J249" s="260">
        <f>ROUND(I249*H249,2)</f>
        <v>0</v>
      </c>
      <c r="K249" s="258" t="s">
        <v>159</v>
      </c>
      <c r="L249" s="262"/>
      <c r="M249" s="263" t="s">
        <v>20</v>
      </c>
      <c r="N249" s="264" t="s">
        <v>39</v>
      </c>
      <c r="O249" s="42"/>
      <c r="P249" s="201">
        <f>O249*H249</f>
        <v>0</v>
      </c>
      <c r="Q249" s="201">
        <v>1.49E-2</v>
      </c>
      <c r="R249" s="201">
        <f>Q249*H249</f>
        <v>2.98E-2</v>
      </c>
      <c r="S249" s="201">
        <v>0</v>
      </c>
      <c r="T249" s="202">
        <f>S249*H249</f>
        <v>0</v>
      </c>
      <c r="AR249" s="24" t="s">
        <v>172</v>
      </c>
      <c r="AT249" s="24" t="s">
        <v>296</v>
      </c>
      <c r="AU249" s="24" t="s">
        <v>78</v>
      </c>
      <c r="AY249" s="24" t="s">
        <v>132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4" t="s">
        <v>76</v>
      </c>
      <c r="BK249" s="203">
        <f>ROUND(I249*H249,2)</f>
        <v>0</v>
      </c>
      <c r="BL249" s="24" t="s">
        <v>138</v>
      </c>
      <c r="BM249" s="24" t="s">
        <v>1064</v>
      </c>
    </row>
    <row r="250" spans="2:65" s="12" customFormat="1" ht="13.5">
      <c r="B250" s="216"/>
      <c r="C250" s="217"/>
      <c r="D250" s="218" t="s">
        <v>140</v>
      </c>
      <c r="E250" s="219" t="s">
        <v>20</v>
      </c>
      <c r="F250" s="220" t="s">
        <v>78</v>
      </c>
      <c r="G250" s="217"/>
      <c r="H250" s="221">
        <v>2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140</v>
      </c>
      <c r="AU250" s="227" t="s">
        <v>78</v>
      </c>
      <c r="AV250" s="12" t="s">
        <v>78</v>
      </c>
      <c r="AW250" s="12" t="s">
        <v>32</v>
      </c>
      <c r="AX250" s="12" t="s">
        <v>76</v>
      </c>
      <c r="AY250" s="227" t="s">
        <v>132</v>
      </c>
    </row>
    <row r="251" spans="2:65" s="1" customFormat="1" ht="31.5" customHeight="1">
      <c r="B251" s="41"/>
      <c r="C251" s="256" t="s">
        <v>441</v>
      </c>
      <c r="D251" s="256" t="s">
        <v>296</v>
      </c>
      <c r="E251" s="257" t="s">
        <v>1065</v>
      </c>
      <c r="F251" s="258" t="s">
        <v>1066</v>
      </c>
      <c r="G251" s="259" t="s">
        <v>145</v>
      </c>
      <c r="H251" s="260">
        <v>1</v>
      </c>
      <c r="I251" s="261"/>
      <c r="J251" s="260">
        <f>ROUND(I251*H251,2)</f>
        <v>0</v>
      </c>
      <c r="K251" s="258" t="s">
        <v>159</v>
      </c>
      <c r="L251" s="262"/>
      <c r="M251" s="263" t="s">
        <v>20</v>
      </c>
      <c r="N251" s="264" t="s">
        <v>39</v>
      </c>
      <c r="O251" s="42"/>
      <c r="P251" s="201">
        <f>O251*H251</f>
        <v>0</v>
      </c>
      <c r="Q251" s="201">
        <v>1.4500000000000001E-2</v>
      </c>
      <c r="R251" s="201">
        <f>Q251*H251</f>
        <v>1.4500000000000001E-2</v>
      </c>
      <c r="S251" s="201">
        <v>0</v>
      </c>
      <c r="T251" s="202">
        <f>S251*H251</f>
        <v>0</v>
      </c>
      <c r="AR251" s="24" t="s">
        <v>172</v>
      </c>
      <c r="AT251" s="24" t="s">
        <v>296</v>
      </c>
      <c r="AU251" s="24" t="s">
        <v>78</v>
      </c>
      <c r="AY251" s="24" t="s">
        <v>132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76</v>
      </c>
      <c r="BK251" s="203">
        <f>ROUND(I251*H251,2)</f>
        <v>0</v>
      </c>
      <c r="BL251" s="24" t="s">
        <v>138</v>
      </c>
      <c r="BM251" s="24" t="s">
        <v>1067</v>
      </c>
    </row>
    <row r="252" spans="2:65" s="12" customFormat="1" ht="13.5">
      <c r="B252" s="216"/>
      <c r="C252" s="217"/>
      <c r="D252" s="218" t="s">
        <v>140</v>
      </c>
      <c r="E252" s="219" t="s">
        <v>20</v>
      </c>
      <c r="F252" s="220" t="s">
        <v>1068</v>
      </c>
      <c r="G252" s="217"/>
      <c r="H252" s="221">
        <v>1</v>
      </c>
      <c r="I252" s="222"/>
      <c r="J252" s="217"/>
      <c r="K252" s="217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140</v>
      </c>
      <c r="AU252" s="227" t="s">
        <v>78</v>
      </c>
      <c r="AV252" s="12" t="s">
        <v>78</v>
      </c>
      <c r="AW252" s="12" t="s">
        <v>32</v>
      </c>
      <c r="AX252" s="12" t="s">
        <v>76</v>
      </c>
      <c r="AY252" s="227" t="s">
        <v>132</v>
      </c>
    </row>
    <row r="253" spans="2:65" s="1" customFormat="1" ht="22.5" customHeight="1">
      <c r="B253" s="41"/>
      <c r="C253" s="256" t="s">
        <v>445</v>
      </c>
      <c r="D253" s="256" t="s">
        <v>296</v>
      </c>
      <c r="E253" s="257" t="s">
        <v>1069</v>
      </c>
      <c r="F253" s="258" t="s">
        <v>1070</v>
      </c>
      <c r="G253" s="259" t="s">
        <v>145</v>
      </c>
      <c r="H253" s="260">
        <v>3</v>
      </c>
      <c r="I253" s="261"/>
      <c r="J253" s="260">
        <f>ROUND(I253*H253,2)</f>
        <v>0</v>
      </c>
      <c r="K253" s="258" t="s">
        <v>20</v>
      </c>
      <c r="L253" s="262"/>
      <c r="M253" s="263" t="s">
        <v>20</v>
      </c>
      <c r="N253" s="264" t="s">
        <v>39</v>
      </c>
      <c r="O253" s="42"/>
      <c r="P253" s="201">
        <f>O253*H253</f>
        <v>0</v>
      </c>
      <c r="Q253" s="201">
        <v>1.41E-2</v>
      </c>
      <c r="R253" s="201">
        <f>Q253*H253</f>
        <v>4.2299999999999997E-2</v>
      </c>
      <c r="S253" s="201">
        <v>0</v>
      </c>
      <c r="T253" s="202">
        <f>S253*H253</f>
        <v>0</v>
      </c>
      <c r="AR253" s="24" t="s">
        <v>172</v>
      </c>
      <c r="AT253" s="24" t="s">
        <v>296</v>
      </c>
      <c r="AU253" s="24" t="s">
        <v>78</v>
      </c>
      <c r="AY253" s="24" t="s">
        <v>132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4" t="s">
        <v>76</v>
      </c>
      <c r="BK253" s="203">
        <f>ROUND(I253*H253,2)</f>
        <v>0</v>
      </c>
      <c r="BL253" s="24" t="s">
        <v>138</v>
      </c>
      <c r="BM253" s="24" t="s">
        <v>1071</v>
      </c>
    </row>
    <row r="254" spans="2:65" s="12" customFormat="1" ht="13.5">
      <c r="B254" s="216"/>
      <c r="C254" s="217"/>
      <c r="D254" s="218" t="s">
        <v>140</v>
      </c>
      <c r="E254" s="219" t="s">
        <v>20</v>
      </c>
      <c r="F254" s="220" t="s">
        <v>148</v>
      </c>
      <c r="G254" s="217"/>
      <c r="H254" s="221">
        <v>3</v>
      </c>
      <c r="I254" s="222"/>
      <c r="J254" s="217"/>
      <c r="K254" s="217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140</v>
      </c>
      <c r="AU254" s="227" t="s">
        <v>78</v>
      </c>
      <c r="AV254" s="12" t="s">
        <v>78</v>
      </c>
      <c r="AW254" s="12" t="s">
        <v>32</v>
      </c>
      <c r="AX254" s="12" t="s">
        <v>76</v>
      </c>
      <c r="AY254" s="227" t="s">
        <v>132</v>
      </c>
    </row>
    <row r="255" spans="2:65" s="1" customFormat="1" ht="22.5" customHeight="1">
      <c r="B255" s="41"/>
      <c r="C255" s="256" t="s">
        <v>451</v>
      </c>
      <c r="D255" s="256" t="s">
        <v>296</v>
      </c>
      <c r="E255" s="257" t="s">
        <v>1072</v>
      </c>
      <c r="F255" s="258" t="s">
        <v>1073</v>
      </c>
      <c r="G255" s="259" t="s">
        <v>145</v>
      </c>
      <c r="H255" s="260">
        <v>4</v>
      </c>
      <c r="I255" s="261"/>
      <c r="J255" s="260">
        <f>ROUND(I255*H255,2)</f>
        <v>0</v>
      </c>
      <c r="K255" s="258" t="s">
        <v>20</v>
      </c>
      <c r="L255" s="262"/>
      <c r="M255" s="263" t="s">
        <v>20</v>
      </c>
      <c r="N255" s="264" t="s">
        <v>39</v>
      </c>
      <c r="O255" s="42"/>
      <c r="P255" s="201">
        <f>O255*H255</f>
        <v>0</v>
      </c>
      <c r="Q255" s="201">
        <v>5.0400000000000002E-3</v>
      </c>
      <c r="R255" s="201">
        <f>Q255*H255</f>
        <v>2.0160000000000001E-2</v>
      </c>
      <c r="S255" s="201">
        <v>0</v>
      </c>
      <c r="T255" s="202">
        <f>S255*H255</f>
        <v>0</v>
      </c>
      <c r="AR255" s="24" t="s">
        <v>172</v>
      </c>
      <c r="AT255" s="24" t="s">
        <v>296</v>
      </c>
      <c r="AU255" s="24" t="s">
        <v>78</v>
      </c>
      <c r="AY255" s="24" t="s">
        <v>132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76</v>
      </c>
      <c r="BK255" s="203">
        <f>ROUND(I255*H255,2)</f>
        <v>0</v>
      </c>
      <c r="BL255" s="24" t="s">
        <v>138</v>
      </c>
      <c r="BM255" s="24" t="s">
        <v>1074</v>
      </c>
    </row>
    <row r="256" spans="2:65" s="12" customFormat="1" ht="13.5">
      <c r="B256" s="216"/>
      <c r="C256" s="217"/>
      <c r="D256" s="218" t="s">
        <v>140</v>
      </c>
      <c r="E256" s="219" t="s">
        <v>20</v>
      </c>
      <c r="F256" s="220" t="s">
        <v>138</v>
      </c>
      <c r="G256" s="217"/>
      <c r="H256" s="221">
        <v>4</v>
      </c>
      <c r="I256" s="222"/>
      <c r="J256" s="217"/>
      <c r="K256" s="217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140</v>
      </c>
      <c r="AU256" s="227" t="s">
        <v>78</v>
      </c>
      <c r="AV256" s="12" t="s">
        <v>78</v>
      </c>
      <c r="AW256" s="12" t="s">
        <v>32</v>
      </c>
      <c r="AX256" s="12" t="s">
        <v>76</v>
      </c>
      <c r="AY256" s="227" t="s">
        <v>132</v>
      </c>
    </row>
    <row r="257" spans="2:65" s="1" customFormat="1" ht="22.5" customHeight="1">
      <c r="B257" s="41"/>
      <c r="C257" s="256" t="s">
        <v>456</v>
      </c>
      <c r="D257" s="256" t="s">
        <v>296</v>
      </c>
      <c r="E257" s="257" t="s">
        <v>1075</v>
      </c>
      <c r="F257" s="258" t="s">
        <v>1076</v>
      </c>
      <c r="G257" s="259" t="s">
        <v>145</v>
      </c>
      <c r="H257" s="260">
        <v>2</v>
      </c>
      <c r="I257" s="261"/>
      <c r="J257" s="260">
        <f>ROUND(I257*H257,2)</f>
        <v>0</v>
      </c>
      <c r="K257" s="258" t="s">
        <v>159</v>
      </c>
      <c r="L257" s="262"/>
      <c r="M257" s="263" t="s">
        <v>20</v>
      </c>
      <c r="N257" s="264" t="s">
        <v>39</v>
      </c>
      <c r="O257" s="42"/>
      <c r="P257" s="201">
        <f>O257*H257</f>
        <v>0</v>
      </c>
      <c r="Q257" s="201">
        <v>1.11E-2</v>
      </c>
      <c r="R257" s="201">
        <f>Q257*H257</f>
        <v>2.2200000000000001E-2</v>
      </c>
      <c r="S257" s="201">
        <v>0</v>
      </c>
      <c r="T257" s="202">
        <f>S257*H257</f>
        <v>0</v>
      </c>
      <c r="AR257" s="24" t="s">
        <v>172</v>
      </c>
      <c r="AT257" s="24" t="s">
        <v>296</v>
      </c>
      <c r="AU257" s="24" t="s">
        <v>78</v>
      </c>
      <c r="AY257" s="24" t="s">
        <v>132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4" t="s">
        <v>76</v>
      </c>
      <c r="BK257" s="203">
        <f>ROUND(I257*H257,2)</f>
        <v>0</v>
      </c>
      <c r="BL257" s="24" t="s">
        <v>138</v>
      </c>
      <c r="BM257" s="24" t="s">
        <v>1077</v>
      </c>
    </row>
    <row r="258" spans="2:65" s="12" customFormat="1" ht="13.5">
      <c r="B258" s="216"/>
      <c r="C258" s="217"/>
      <c r="D258" s="218" t="s">
        <v>140</v>
      </c>
      <c r="E258" s="219" t="s">
        <v>20</v>
      </c>
      <c r="F258" s="220" t="s">
        <v>78</v>
      </c>
      <c r="G258" s="217"/>
      <c r="H258" s="221">
        <v>2</v>
      </c>
      <c r="I258" s="222"/>
      <c r="J258" s="217"/>
      <c r="K258" s="217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140</v>
      </c>
      <c r="AU258" s="227" t="s">
        <v>78</v>
      </c>
      <c r="AV258" s="12" t="s">
        <v>78</v>
      </c>
      <c r="AW258" s="12" t="s">
        <v>32</v>
      </c>
      <c r="AX258" s="12" t="s">
        <v>76</v>
      </c>
      <c r="AY258" s="227" t="s">
        <v>132</v>
      </c>
    </row>
    <row r="259" spans="2:65" s="1" customFormat="1" ht="22.5" customHeight="1">
      <c r="B259" s="41"/>
      <c r="C259" s="256" t="s">
        <v>461</v>
      </c>
      <c r="D259" s="256" t="s">
        <v>296</v>
      </c>
      <c r="E259" s="257" t="s">
        <v>1078</v>
      </c>
      <c r="F259" s="258" t="s">
        <v>1079</v>
      </c>
      <c r="G259" s="259" t="s">
        <v>1043</v>
      </c>
      <c r="H259" s="260">
        <v>1</v>
      </c>
      <c r="I259" s="261"/>
      <c r="J259" s="260">
        <f>ROUND(I259*H259,2)</f>
        <v>0</v>
      </c>
      <c r="K259" s="258" t="s">
        <v>20</v>
      </c>
      <c r="L259" s="262"/>
      <c r="M259" s="263" t="s">
        <v>20</v>
      </c>
      <c r="N259" s="264" t="s">
        <v>39</v>
      </c>
      <c r="O259" s="42"/>
      <c r="P259" s="201">
        <f>O259*H259</f>
        <v>0</v>
      </c>
      <c r="Q259" s="201">
        <v>6.8999999999999999E-3</v>
      </c>
      <c r="R259" s="201">
        <f>Q259*H259</f>
        <v>6.8999999999999999E-3</v>
      </c>
      <c r="S259" s="201">
        <v>0</v>
      </c>
      <c r="T259" s="202">
        <f>S259*H259</f>
        <v>0</v>
      </c>
      <c r="AR259" s="24" t="s">
        <v>172</v>
      </c>
      <c r="AT259" s="24" t="s">
        <v>296</v>
      </c>
      <c r="AU259" s="24" t="s">
        <v>78</v>
      </c>
      <c r="AY259" s="24" t="s">
        <v>132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76</v>
      </c>
      <c r="BK259" s="203">
        <f>ROUND(I259*H259,2)</f>
        <v>0</v>
      </c>
      <c r="BL259" s="24" t="s">
        <v>138</v>
      </c>
      <c r="BM259" s="24" t="s">
        <v>1080</v>
      </c>
    </row>
    <row r="260" spans="2:65" s="12" customFormat="1" ht="13.5">
      <c r="B260" s="216"/>
      <c r="C260" s="217"/>
      <c r="D260" s="218" t="s">
        <v>140</v>
      </c>
      <c r="E260" s="219" t="s">
        <v>20</v>
      </c>
      <c r="F260" s="220" t="s">
        <v>76</v>
      </c>
      <c r="G260" s="217"/>
      <c r="H260" s="221">
        <v>1</v>
      </c>
      <c r="I260" s="222"/>
      <c r="J260" s="217"/>
      <c r="K260" s="217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140</v>
      </c>
      <c r="AU260" s="227" t="s">
        <v>78</v>
      </c>
      <c r="AV260" s="12" t="s">
        <v>78</v>
      </c>
      <c r="AW260" s="12" t="s">
        <v>32</v>
      </c>
      <c r="AX260" s="12" t="s">
        <v>76</v>
      </c>
      <c r="AY260" s="227" t="s">
        <v>132</v>
      </c>
    </row>
    <row r="261" spans="2:65" s="1" customFormat="1" ht="22.5" customHeight="1">
      <c r="B261" s="41"/>
      <c r="C261" s="256" t="s">
        <v>465</v>
      </c>
      <c r="D261" s="256" t="s">
        <v>296</v>
      </c>
      <c r="E261" s="257" t="s">
        <v>1081</v>
      </c>
      <c r="F261" s="258" t="s">
        <v>1082</v>
      </c>
      <c r="G261" s="259" t="s">
        <v>1043</v>
      </c>
      <c r="H261" s="260">
        <v>2</v>
      </c>
      <c r="I261" s="261"/>
      <c r="J261" s="260">
        <f>ROUND(I261*H261,2)</f>
        <v>0</v>
      </c>
      <c r="K261" s="258" t="s">
        <v>20</v>
      </c>
      <c r="L261" s="262"/>
      <c r="M261" s="263" t="s">
        <v>20</v>
      </c>
      <c r="N261" s="264" t="s">
        <v>39</v>
      </c>
      <c r="O261" s="42"/>
      <c r="P261" s="201">
        <f>O261*H261</f>
        <v>0</v>
      </c>
      <c r="Q261" s="201">
        <v>7.0400000000000003E-3</v>
      </c>
      <c r="R261" s="201">
        <f>Q261*H261</f>
        <v>1.4080000000000001E-2</v>
      </c>
      <c r="S261" s="201">
        <v>0</v>
      </c>
      <c r="T261" s="202">
        <f>S261*H261</f>
        <v>0</v>
      </c>
      <c r="AR261" s="24" t="s">
        <v>172</v>
      </c>
      <c r="AT261" s="24" t="s">
        <v>296</v>
      </c>
      <c r="AU261" s="24" t="s">
        <v>78</v>
      </c>
      <c r="AY261" s="24" t="s">
        <v>132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24" t="s">
        <v>76</v>
      </c>
      <c r="BK261" s="203">
        <f>ROUND(I261*H261,2)</f>
        <v>0</v>
      </c>
      <c r="BL261" s="24" t="s">
        <v>138</v>
      </c>
      <c r="BM261" s="24" t="s">
        <v>1083</v>
      </c>
    </row>
    <row r="262" spans="2:65" s="12" customFormat="1" ht="13.5">
      <c r="B262" s="216"/>
      <c r="C262" s="217"/>
      <c r="D262" s="218" t="s">
        <v>140</v>
      </c>
      <c r="E262" s="219" t="s">
        <v>20</v>
      </c>
      <c r="F262" s="220" t="s">
        <v>78</v>
      </c>
      <c r="G262" s="217"/>
      <c r="H262" s="221">
        <v>2</v>
      </c>
      <c r="I262" s="222"/>
      <c r="J262" s="217"/>
      <c r="K262" s="217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140</v>
      </c>
      <c r="AU262" s="227" t="s">
        <v>78</v>
      </c>
      <c r="AV262" s="12" t="s">
        <v>78</v>
      </c>
      <c r="AW262" s="12" t="s">
        <v>32</v>
      </c>
      <c r="AX262" s="12" t="s">
        <v>76</v>
      </c>
      <c r="AY262" s="227" t="s">
        <v>132</v>
      </c>
    </row>
    <row r="263" spans="2:65" s="1" customFormat="1" ht="22.5" customHeight="1">
      <c r="B263" s="41"/>
      <c r="C263" s="256" t="s">
        <v>470</v>
      </c>
      <c r="D263" s="256" t="s">
        <v>296</v>
      </c>
      <c r="E263" s="257" t="s">
        <v>1084</v>
      </c>
      <c r="F263" s="258" t="s">
        <v>1085</v>
      </c>
      <c r="G263" s="259" t="s">
        <v>1043</v>
      </c>
      <c r="H263" s="260">
        <v>1</v>
      </c>
      <c r="I263" s="261"/>
      <c r="J263" s="260">
        <f>ROUND(I263*H263,2)</f>
        <v>0</v>
      </c>
      <c r="K263" s="258" t="s">
        <v>20</v>
      </c>
      <c r="L263" s="262"/>
      <c r="M263" s="263" t="s">
        <v>20</v>
      </c>
      <c r="N263" s="264" t="s">
        <v>39</v>
      </c>
      <c r="O263" s="42"/>
      <c r="P263" s="201">
        <f>O263*H263</f>
        <v>0</v>
      </c>
      <c r="Q263" s="201">
        <v>2.0999999999999999E-3</v>
      </c>
      <c r="R263" s="201">
        <f>Q263*H263</f>
        <v>2.0999999999999999E-3</v>
      </c>
      <c r="S263" s="201">
        <v>0</v>
      </c>
      <c r="T263" s="202">
        <f>S263*H263</f>
        <v>0</v>
      </c>
      <c r="AR263" s="24" t="s">
        <v>172</v>
      </c>
      <c r="AT263" s="24" t="s">
        <v>296</v>
      </c>
      <c r="AU263" s="24" t="s">
        <v>78</v>
      </c>
      <c r="AY263" s="24" t="s">
        <v>132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76</v>
      </c>
      <c r="BK263" s="203">
        <f>ROUND(I263*H263,2)</f>
        <v>0</v>
      </c>
      <c r="BL263" s="24" t="s">
        <v>138</v>
      </c>
      <c r="BM263" s="24" t="s">
        <v>1086</v>
      </c>
    </row>
    <row r="264" spans="2:65" s="12" customFormat="1" ht="13.5">
      <c r="B264" s="216"/>
      <c r="C264" s="217"/>
      <c r="D264" s="218" t="s">
        <v>140</v>
      </c>
      <c r="E264" s="219" t="s">
        <v>20</v>
      </c>
      <c r="F264" s="220" t="s">
        <v>76</v>
      </c>
      <c r="G264" s="217"/>
      <c r="H264" s="221">
        <v>1</v>
      </c>
      <c r="I264" s="222"/>
      <c r="J264" s="217"/>
      <c r="K264" s="217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140</v>
      </c>
      <c r="AU264" s="227" t="s">
        <v>78</v>
      </c>
      <c r="AV264" s="12" t="s">
        <v>78</v>
      </c>
      <c r="AW264" s="12" t="s">
        <v>32</v>
      </c>
      <c r="AX264" s="12" t="s">
        <v>76</v>
      </c>
      <c r="AY264" s="227" t="s">
        <v>132</v>
      </c>
    </row>
    <row r="265" spans="2:65" s="1" customFormat="1" ht="22.5" customHeight="1">
      <c r="B265" s="41"/>
      <c r="C265" s="256" t="s">
        <v>474</v>
      </c>
      <c r="D265" s="256" t="s">
        <v>296</v>
      </c>
      <c r="E265" s="257" t="s">
        <v>1087</v>
      </c>
      <c r="F265" s="258" t="s">
        <v>1088</v>
      </c>
      <c r="G265" s="259" t="s">
        <v>145</v>
      </c>
      <c r="H265" s="260">
        <v>1</v>
      </c>
      <c r="I265" s="261"/>
      <c r="J265" s="260">
        <f>ROUND(I265*H265,2)</f>
        <v>0</v>
      </c>
      <c r="K265" s="258" t="s">
        <v>20</v>
      </c>
      <c r="L265" s="262"/>
      <c r="M265" s="263" t="s">
        <v>20</v>
      </c>
      <c r="N265" s="264" t="s">
        <v>39</v>
      </c>
      <c r="O265" s="42"/>
      <c r="P265" s="201">
        <f>O265*H265</f>
        <v>0</v>
      </c>
      <c r="Q265" s="201">
        <v>4.0000000000000001E-3</v>
      </c>
      <c r="R265" s="201">
        <f>Q265*H265</f>
        <v>4.0000000000000001E-3</v>
      </c>
      <c r="S265" s="201">
        <v>0</v>
      </c>
      <c r="T265" s="202">
        <f>S265*H265</f>
        <v>0</v>
      </c>
      <c r="AR265" s="24" t="s">
        <v>172</v>
      </c>
      <c r="AT265" s="24" t="s">
        <v>296</v>
      </c>
      <c r="AU265" s="24" t="s">
        <v>78</v>
      </c>
      <c r="AY265" s="24" t="s">
        <v>132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4" t="s">
        <v>76</v>
      </c>
      <c r="BK265" s="203">
        <f>ROUND(I265*H265,2)</f>
        <v>0</v>
      </c>
      <c r="BL265" s="24" t="s">
        <v>138</v>
      </c>
      <c r="BM265" s="24" t="s">
        <v>1089</v>
      </c>
    </row>
    <row r="266" spans="2:65" s="12" customFormat="1" ht="13.5">
      <c r="B266" s="216"/>
      <c r="C266" s="217"/>
      <c r="D266" s="218" t="s">
        <v>140</v>
      </c>
      <c r="E266" s="219" t="s">
        <v>20</v>
      </c>
      <c r="F266" s="220" t="s">
        <v>1090</v>
      </c>
      <c r="G266" s="217"/>
      <c r="H266" s="221">
        <v>1</v>
      </c>
      <c r="I266" s="222"/>
      <c r="J266" s="217"/>
      <c r="K266" s="217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140</v>
      </c>
      <c r="AU266" s="227" t="s">
        <v>78</v>
      </c>
      <c r="AV266" s="12" t="s">
        <v>78</v>
      </c>
      <c r="AW266" s="12" t="s">
        <v>32</v>
      </c>
      <c r="AX266" s="12" t="s">
        <v>76</v>
      </c>
      <c r="AY266" s="227" t="s">
        <v>132</v>
      </c>
    </row>
    <row r="267" spans="2:65" s="1" customFormat="1" ht="22.5" customHeight="1">
      <c r="B267" s="41"/>
      <c r="C267" s="193" t="s">
        <v>479</v>
      </c>
      <c r="D267" s="193" t="s">
        <v>134</v>
      </c>
      <c r="E267" s="194" t="s">
        <v>1091</v>
      </c>
      <c r="F267" s="195" t="s">
        <v>1092</v>
      </c>
      <c r="G267" s="196" t="s">
        <v>145</v>
      </c>
      <c r="H267" s="197">
        <v>1</v>
      </c>
      <c r="I267" s="198"/>
      <c r="J267" s="197">
        <f>ROUND(I267*H267,2)</f>
        <v>0</v>
      </c>
      <c r="K267" s="195" t="s">
        <v>20</v>
      </c>
      <c r="L267" s="61"/>
      <c r="M267" s="199" t="s">
        <v>20</v>
      </c>
      <c r="N267" s="200" t="s">
        <v>39</v>
      </c>
      <c r="O267" s="42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AR267" s="24" t="s">
        <v>76</v>
      </c>
      <c r="AT267" s="24" t="s">
        <v>134</v>
      </c>
      <c r="AU267" s="24" t="s">
        <v>78</v>
      </c>
      <c r="AY267" s="24" t="s">
        <v>132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24" t="s">
        <v>76</v>
      </c>
      <c r="BK267" s="203">
        <f>ROUND(I267*H267,2)</f>
        <v>0</v>
      </c>
      <c r="BL267" s="24" t="s">
        <v>76</v>
      </c>
      <c r="BM267" s="24" t="s">
        <v>1093</v>
      </c>
    </row>
    <row r="268" spans="2:65" s="12" customFormat="1" ht="13.5">
      <c r="B268" s="216"/>
      <c r="C268" s="217"/>
      <c r="D268" s="218" t="s">
        <v>140</v>
      </c>
      <c r="E268" s="219" t="s">
        <v>20</v>
      </c>
      <c r="F268" s="220" t="s">
        <v>519</v>
      </c>
      <c r="G268" s="217"/>
      <c r="H268" s="221">
        <v>1</v>
      </c>
      <c r="I268" s="222"/>
      <c r="J268" s="217"/>
      <c r="K268" s="217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140</v>
      </c>
      <c r="AU268" s="227" t="s">
        <v>78</v>
      </c>
      <c r="AV268" s="12" t="s">
        <v>78</v>
      </c>
      <c r="AW268" s="12" t="s">
        <v>32</v>
      </c>
      <c r="AX268" s="12" t="s">
        <v>76</v>
      </c>
      <c r="AY268" s="227" t="s">
        <v>132</v>
      </c>
    </row>
    <row r="269" spans="2:65" s="1" customFormat="1" ht="22.5" customHeight="1">
      <c r="B269" s="41"/>
      <c r="C269" s="256" t="s">
        <v>484</v>
      </c>
      <c r="D269" s="256" t="s">
        <v>296</v>
      </c>
      <c r="E269" s="257" t="s">
        <v>1094</v>
      </c>
      <c r="F269" s="258" t="s">
        <v>1095</v>
      </c>
      <c r="G269" s="259" t="s">
        <v>145</v>
      </c>
      <c r="H269" s="260">
        <v>1</v>
      </c>
      <c r="I269" s="261"/>
      <c r="J269" s="260">
        <f>ROUND(I269*H269,2)</f>
        <v>0</v>
      </c>
      <c r="K269" s="258" t="s">
        <v>159</v>
      </c>
      <c r="L269" s="262"/>
      <c r="M269" s="263" t="s">
        <v>20</v>
      </c>
      <c r="N269" s="264" t="s">
        <v>39</v>
      </c>
      <c r="O269" s="42"/>
      <c r="P269" s="201">
        <f>O269*H269</f>
        <v>0</v>
      </c>
      <c r="Q269" s="201">
        <v>1.4E-2</v>
      </c>
      <c r="R269" s="201">
        <f>Q269*H269</f>
        <v>1.4E-2</v>
      </c>
      <c r="S269" s="201">
        <v>0</v>
      </c>
      <c r="T269" s="202">
        <f>S269*H269</f>
        <v>0</v>
      </c>
      <c r="AR269" s="24" t="s">
        <v>172</v>
      </c>
      <c r="AT269" s="24" t="s">
        <v>296</v>
      </c>
      <c r="AU269" s="24" t="s">
        <v>78</v>
      </c>
      <c r="AY269" s="24" t="s">
        <v>132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4" t="s">
        <v>76</v>
      </c>
      <c r="BK269" s="203">
        <f>ROUND(I269*H269,2)</f>
        <v>0</v>
      </c>
      <c r="BL269" s="24" t="s">
        <v>138</v>
      </c>
      <c r="BM269" s="24" t="s">
        <v>1096</v>
      </c>
    </row>
    <row r="270" spans="2:65" s="12" customFormat="1" ht="13.5">
      <c r="B270" s="216"/>
      <c r="C270" s="217"/>
      <c r="D270" s="218" t="s">
        <v>140</v>
      </c>
      <c r="E270" s="219" t="s">
        <v>20</v>
      </c>
      <c r="F270" s="220" t="s">
        <v>519</v>
      </c>
      <c r="G270" s="217"/>
      <c r="H270" s="221">
        <v>1</v>
      </c>
      <c r="I270" s="222"/>
      <c r="J270" s="217"/>
      <c r="K270" s="217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140</v>
      </c>
      <c r="AU270" s="227" t="s">
        <v>78</v>
      </c>
      <c r="AV270" s="12" t="s">
        <v>78</v>
      </c>
      <c r="AW270" s="12" t="s">
        <v>32</v>
      </c>
      <c r="AX270" s="12" t="s">
        <v>76</v>
      </c>
      <c r="AY270" s="227" t="s">
        <v>132</v>
      </c>
    </row>
    <row r="271" spans="2:65" s="1" customFormat="1" ht="22.5" customHeight="1">
      <c r="B271" s="41"/>
      <c r="C271" s="256" t="s">
        <v>489</v>
      </c>
      <c r="D271" s="256" t="s">
        <v>296</v>
      </c>
      <c r="E271" s="257" t="s">
        <v>1097</v>
      </c>
      <c r="F271" s="258" t="s">
        <v>1098</v>
      </c>
      <c r="G271" s="259" t="s">
        <v>145</v>
      </c>
      <c r="H271" s="260">
        <v>2</v>
      </c>
      <c r="I271" s="261"/>
      <c r="J271" s="260">
        <f>ROUND(I271*H271,2)</f>
        <v>0</v>
      </c>
      <c r="K271" s="258" t="s">
        <v>159</v>
      </c>
      <c r="L271" s="262"/>
      <c r="M271" s="263" t="s">
        <v>20</v>
      </c>
      <c r="N271" s="264" t="s">
        <v>39</v>
      </c>
      <c r="O271" s="42"/>
      <c r="P271" s="201">
        <f>O271*H271</f>
        <v>0</v>
      </c>
      <c r="Q271" s="201">
        <v>1.29E-2</v>
      </c>
      <c r="R271" s="201">
        <f>Q271*H271</f>
        <v>2.58E-2</v>
      </c>
      <c r="S271" s="201">
        <v>0</v>
      </c>
      <c r="T271" s="202">
        <f>S271*H271</f>
        <v>0</v>
      </c>
      <c r="AR271" s="24" t="s">
        <v>172</v>
      </c>
      <c r="AT271" s="24" t="s">
        <v>296</v>
      </c>
      <c r="AU271" s="24" t="s">
        <v>78</v>
      </c>
      <c r="AY271" s="24" t="s">
        <v>132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4" t="s">
        <v>76</v>
      </c>
      <c r="BK271" s="203">
        <f>ROUND(I271*H271,2)</f>
        <v>0</v>
      </c>
      <c r="BL271" s="24" t="s">
        <v>138</v>
      </c>
      <c r="BM271" s="24" t="s">
        <v>1099</v>
      </c>
    </row>
    <row r="272" spans="2:65" s="12" customFormat="1" ht="13.5">
      <c r="B272" s="216"/>
      <c r="C272" s="217"/>
      <c r="D272" s="218" t="s">
        <v>140</v>
      </c>
      <c r="E272" s="219" t="s">
        <v>20</v>
      </c>
      <c r="F272" s="220" t="s">
        <v>1100</v>
      </c>
      <c r="G272" s="217"/>
      <c r="H272" s="221">
        <v>2</v>
      </c>
      <c r="I272" s="222"/>
      <c r="J272" s="217"/>
      <c r="K272" s="217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140</v>
      </c>
      <c r="AU272" s="227" t="s">
        <v>78</v>
      </c>
      <c r="AV272" s="12" t="s">
        <v>78</v>
      </c>
      <c r="AW272" s="12" t="s">
        <v>32</v>
      </c>
      <c r="AX272" s="12" t="s">
        <v>76</v>
      </c>
      <c r="AY272" s="227" t="s">
        <v>132</v>
      </c>
    </row>
    <row r="273" spans="2:65" s="1" customFormat="1" ht="22.5" customHeight="1">
      <c r="B273" s="41"/>
      <c r="C273" s="193" t="s">
        <v>493</v>
      </c>
      <c r="D273" s="193" t="s">
        <v>134</v>
      </c>
      <c r="E273" s="194" t="s">
        <v>1101</v>
      </c>
      <c r="F273" s="195" t="s">
        <v>1102</v>
      </c>
      <c r="G273" s="196" t="s">
        <v>145</v>
      </c>
      <c r="H273" s="197">
        <v>3</v>
      </c>
      <c r="I273" s="198"/>
      <c r="J273" s="197">
        <f>ROUND(I273*H273,2)</f>
        <v>0</v>
      </c>
      <c r="K273" s="195" t="s">
        <v>188</v>
      </c>
      <c r="L273" s="61"/>
      <c r="M273" s="199" t="s">
        <v>20</v>
      </c>
      <c r="N273" s="200" t="s">
        <v>39</v>
      </c>
      <c r="O273" s="42"/>
      <c r="P273" s="201">
        <f>O273*H273</f>
        <v>0</v>
      </c>
      <c r="Q273" s="201">
        <v>2.8900000000000002E-3</v>
      </c>
      <c r="R273" s="201">
        <f>Q273*H273</f>
        <v>8.6700000000000006E-3</v>
      </c>
      <c r="S273" s="201">
        <v>0</v>
      </c>
      <c r="T273" s="202">
        <f>S273*H273</f>
        <v>0</v>
      </c>
      <c r="AR273" s="24" t="s">
        <v>138</v>
      </c>
      <c r="AT273" s="24" t="s">
        <v>134</v>
      </c>
      <c r="AU273" s="24" t="s">
        <v>78</v>
      </c>
      <c r="AY273" s="24" t="s">
        <v>132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4" t="s">
        <v>76</v>
      </c>
      <c r="BK273" s="203">
        <f>ROUND(I273*H273,2)</f>
        <v>0</v>
      </c>
      <c r="BL273" s="24" t="s">
        <v>138</v>
      </c>
      <c r="BM273" s="24" t="s">
        <v>1103</v>
      </c>
    </row>
    <row r="274" spans="2:65" s="12" customFormat="1" ht="13.5">
      <c r="B274" s="216"/>
      <c r="C274" s="217"/>
      <c r="D274" s="218" t="s">
        <v>140</v>
      </c>
      <c r="E274" s="219" t="s">
        <v>20</v>
      </c>
      <c r="F274" s="220" t="s">
        <v>148</v>
      </c>
      <c r="G274" s="217"/>
      <c r="H274" s="221">
        <v>3</v>
      </c>
      <c r="I274" s="222"/>
      <c r="J274" s="217"/>
      <c r="K274" s="217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140</v>
      </c>
      <c r="AU274" s="227" t="s">
        <v>78</v>
      </c>
      <c r="AV274" s="12" t="s">
        <v>78</v>
      </c>
      <c r="AW274" s="12" t="s">
        <v>32</v>
      </c>
      <c r="AX274" s="12" t="s">
        <v>76</v>
      </c>
      <c r="AY274" s="227" t="s">
        <v>132</v>
      </c>
    </row>
    <row r="275" spans="2:65" s="1" customFormat="1" ht="22.5" customHeight="1">
      <c r="B275" s="41"/>
      <c r="C275" s="256" t="s">
        <v>497</v>
      </c>
      <c r="D275" s="256" t="s">
        <v>296</v>
      </c>
      <c r="E275" s="257" t="s">
        <v>1104</v>
      </c>
      <c r="F275" s="258" t="s">
        <v>1105</v>
      </c>
      <c r="G275" s="259" t="s">
        <v>145</v>
      </c>
      <c r="H275" s="260">
        <v>1</v>
      </c>
      <c r="I275" s="261"/>
      <c r="J275" s="260">
        <f>ROUND(I275*H275,2)</f>
        <v>0</v>
      </c>
      <c r="K275" s="258" t="s">
        <v>188</v>
      </c>
      <c r="L275" s="262"/>
      <c r="M275" s="263" t="s">
        <v>20</v>
      </c>
      <c r="N275" s="264" t="s">
        <v>39</v>
      </c>
      <c r="O275" s="42"/>
      <c r="P275" s="201">
        <f>O275*H275</f>
        <v>0</v>
      </c>
      <c r="Q275" s="201">
        <v>1.3899999999999999E-2</v>
      </c>
      <c r="R275" s="201">
        <f>Q275*H275</f>
        <v>1.3899999999999999E-2</v>
      </c>
      <c r="S275" s="201">
        <v>0</v>
      </c>
      <c r="T275" s="202">
        <f>S275*H275</f>
        <v>0</v>
      </c>
      <c r="AR275" s="24" t="s">
        <v>172</v>
      </c>
      <c r="AT275" s="24" t="s">
        <v>296</v>
      </c>
      <c r="AU275" s="24" t="s">
        <v>78</v>
      </c>
      <c r="AY275" s="24" t="s">
        <v>132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76</v>
      </c>
      <c r="BK275" s="203">
        <f>ROUND(I275*H275,2)</f>
        <v>0</v>
      </c>
      <c r="BL275" s="24" t="s">
        <v>138</v>
      </c>
      <c r="BM275" s="24" t="s">
        <v>1106</v>
      </c>
    </row>
    <row r="276" spans="2:65" s="12" customFormat="1" ht="13.5">
      <c r="B276" s="216"/>
      <c r="C276" s="217"/>
      <c r="D276" s="218" t="s">
        <v>140</v>
      </c>
      <c r="E276" s="219" t="s">
        <v>20</v>
      </c>
      <c r="F276" s="220" t="s">
        <v>76</v>
      </c>
      <c r="G276" s="217"/>
      <c r="H276" s="221">
        <v>1</v>
      </c>
      <c r="I276" s="222"/>
      <c r="J276" s="217"/>
      <c r="K276" s="217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140</v>
      </c>
      <c r="AU276" s="227" t="s">
        <v>78</v>
      </c>
      <c r="AV276" s="12" t="s">
        <v>78</v>
      </c>
      <c r="AW276" s="12" t="s">
        <v>32</v>
      </c>
      <c r="AX276" s="12" t="s">
        <v>76</v>
      </c>
      <c r="AY276" s="227" t="s">
        <v>132</v>
      </c>
    </row>
    <row r="277" spans="2:65" s="1" customFormat="1" ht="22.5" customHeight="1">
      <c r="B277" s="41"/>
      <c r="C277" s="256" t="s">
        <v>501</v>
      </c>
      <c r="D277" s="256" t="s">
        <v>296</v>
      </c>
      <c r="E277" s="257" t="s">
        <v>1107</v>
      </c>
      <c r="F277" s="258" t="s">
        <v>1108</v>
      </c>
      <c r="G277" s="259" t="s">
        <v>1043</v>
      </c>
      <c r="H277" s="260">
        <v>1</v>
      </c>
      <c r="I277" s="261"/>
      <c r="J277" s="260">
        <f>ROUND(I277*H277,2)</f>
        <v>0</v>
      </c>
      <c r="K277" s="258" t="s">
        <v>20</v>
      </c>
      <c r="L277" s="262"/>
      <c r="M277" s="263" t="s">
        <v>20</v>
      </c>
      <c r="N277" s="264" t="s">
        <v>39</v>
      </c>
      <c r="O277" s="42"/>
      <c r="P277" s="201">
        <f>O277*H277</f>
        <v>0</v>
      </c>
      <c r="Q277" s="201">
        <v>1.6639999999999999E-2</v>
      </c>
      <c r="R277" s="201">
        <f>Q277*H277</f>
        <v>1.6639999999999999E-2</v>
      </c>
      <c r="S277" s="201">
        <v>0</v>
      </c>
      <c r="T277" s="202">
        <f>S277*H277</f>
        <v>0</v>
      </c>
      <c r="AR277" s="24" t="s">
        <v>172</v>
      </c>
      <c r="AT277" s="24" t="s">
        <v>296</v>
      </c>
      <c r="AU277" s="24" t="s">
        <v>78</v>
      </c>
      <c r="AY277" s="24" t="s">
        <v>132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4" t="s">
        <v>76</v>
      </c>
      <c r="BK277" s="203">
        <f>ROUND(I277*H277,2)</f>
        <v>0</v>
      </c>
      <c r="BL277" s="24" t="s">
        <v>138</v>
      </c>
      <c r="BM277" s="24" t="s">
        <v>1109</v>
      </c>
    </row>
    <row r="278" spans="2:65" s="12" customFormat="1" ht="13.5">
      <c r="B278" s="216"/>
      <c r="C278" s="217"/>
      <c r="D278" s="218" t="s">
        <v>140</v>
      </c>
      <c r="E278" s="219" t="s">
        <v>20</v>
      </c>
      <c r="F278" s="220" t="s">
        <v>1110</v>
      </c>
      <c r="G278" s="217"/>
      <c r="H278" s="221">
        <v>1</v>
      </c>
      <c r="I278" s="222"/>
      <c r="J278" s="217"/>
      <c r="K278" s="217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140</v>
      </c>
      <c r="AU278" s="227" t="s">
        <v>78</v>
      </c>
      <c r="AV278" s="12" t="s">
        <v>78</v>
      </c>
      <c r="AW278" s="12" t="s">
        <v>32</v>
      </c>
      <c r="AX278" s="12" t="s">
        <v>76</v>
      </c>
      <c r="AY278" s="227" t="s">
        <v>132</v>
      </c>
    </row>
    <row r="279" spans="2:65" s="1" customFormat="1" ht="22.5" customHeight="1">
      <c r="B279" s="41"/>
      <c r="C279" s="256" t="s">
        <v>505</v>
      </c>
      <c r="D279" s="256" t="s">
        <v>296</v>
      </c>
      <c r="E279" s="257" t="s">
        <v>1111</v>
      </c>
      <c r="F279" s="258" t="s">
        <v>1112</v>
      </c>
      <c r="G279" s="259" t="s">
        <v>145</v>
      </c>
      <c r="H279" s="260">
        <v>1</v>
      </c>
      <c r="I279" s="261"/>
      <c r="J279" s="260">
        <f>ROUND(I279*H279,2)</f>
        <v>0</v>
      </c>
      <c r="K279" s="258" t="s">
        <v>20</v>
      </c>
      <c r="L279" s="262"/>
      <c r="M279" s="263" t="s">
        <v>20</v>
      </c>
      <c r="N279" s="264" t="s">
        <v>39</v>
      </c>
      <c r="O279" s="42"/>
      <c r="P279" s="201">
        <f>O279*H279</f>
        <v>0</v>
      </c>
      <c r="Q279" s="201">
        <v>5.1999999999999998E-3</v>
      </c>
      <c r="R279" s="201">
        <f>Q279*H279</f>
        <v>5.1999999999999998E-3</v>
      </c>
      <c r="S279" s="201">
        <v>0</v>
      </c>
      <c r="T279" s="202">
        <f>S279*H279</f>
        <v>0</v>
      </c>
      <c r="AR279" s="24" t="s">
        <v>172</v>
      </c>
      <c r="AT279" s="24" t="s">
        <v>296</v>
      </c>
      <c r="AU279" s="24" t="s">
        <v>78</v>
      </c>
      <c r="AY279" s="24" t="s">
        <v>132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4" t="s">
        <v>76</v>
      </c>
      <c r="BK279" s="203">
        <f>ROUND(I279*H279,2)</f>
        <v>0</v>
      </c>
      <c r="BL279" s="24" t="s">
        <v>138</v>
      </c>
      <c r="BM279" s="24" t="s">
        <v>1113</v>
      </c>
    </row>
    <row r="280" spans="2:65" s="12" customFormat="1" ht="13.5">
      <c r="B280" s="216"/>
      <c r="C280" s="217"/>
      <c r="D280" s="218" t="s">
        <v>140</v>
      </c>
      <c r="E280" s="219" t="s">
        <v>20</v>
      </c>
      <c r="F280" s="220" t="s">
        <v>76</v>
      </c>
      <c r="G280" s="217"/>
      <c r="H280" s="221">
        <v>1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140</v>
      </c>
      <c r="AU280" s="227" t="s">
        <v>78</v>
      </c>
      <c r="AV280" s="12" t="s">
        <v>78</v>
      </c>
      <c r="AW280" s="12" t="s">
        <v>32</v>
      </c>
      <c r="AX280" s="12" t="s">
        <v>76</v>
      </c>
      <c r="AY280" s="227" t="s">
        <v>132</v>
      </c>
    </row>
    <row r="281" spans="2:65" s="1" customFormat="1" ht="22.5" customHeight="1">
      <c r="B281" s="41"/>
      <c r="C281" s="193" t="s">
        <v>510</v>
      </c>
      <c r="D281" s="193" t="s">
        <v>134</v>
      </c>
      <c r="E281" s="194" t="s">
        <v>1114</v>
      </c>
      <c r="F281" s="195" t="s">
        <v>1115</v>
      </c>
      <c r="G281" s="196" t="s">
        <v>145</v>
      </c>
      <c r="H281" s="197">
        <v>24</v>
      </c>
      <c r="I281" s="198"/>
      <c r="J281" s="197">
        <f>ROUND(I281*H281,2)</f>
        <v>0</v>
      </c>
      <c r="K281" s="195" t="s">
        <v>159</v>
      </c>
      <c r="L281" s="61"/>
      <c r="M281" s="199" t="s">
        <v>20</v>
      </c>
      <c r="N281" s="200" t="s">
        <v>39</v>
      </c>
      <c r="O281" s="4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4" t="s">
        <v>138</v>
      </c>
      <c r="AT281" s="24" t="s">
        <v>134</v>
      </c>
      <c r="AU281" s="24" t="s">
        <v>78</v>
      </c>
      <c r="AY281" s="24" t="s">
        <v>132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76</v>
      </c>
      <c r="BK281" s="203">
        <f>ROUND(I281*H281,2)</f>
        <v>0</v>
      </c>
      <c r="BL281" s="24" t="s">
        <v>138</v>
      </c>
      <c r="BM281" s="24" t="s">
        <v>1116</v>
      </c>
    </row>
    <row r="282" spans="2:65" s="12" customFormat="1" ht="13.5">
      <c r="B282" s="216"/>
      <c r="C282" s="217"/>
      <c r="D282" s="218" t="s">
        <v>140</v>
      </c>
      <c r="E282" s="219" t="s">
        <v>20</v>
      </c>
      <c r="F282" s="220" t="s">
        <v>281</v>
      </c>
      <c r="G282" s="217"/>
      <c r="H282" s="221">
        <v>24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140</v>
      </c>
      <c r="AU282" s="227" t="s">
        <v>78</v>
      </c>
      <c r="AV282" s="12" t="s">
        <v>78</v>
      </c>
      <c r="AW282" s="12" t="s">
        <v>32</v>
      </c>
      <c r="AX282" s="12" t="s">
        <v>76</v>
      </c>
      <c r="AY282" s="227" t="s">
        <v>132</v>
      </c>
    </row>
    <row r="283" spans="2:65" s="1" customFormat="1" ht="22.5" customHeight="1">
      <c r="B283" s="41"/>
      <c r="C283" s="256" t="s">
        <v>515</v>
      </c>
      <c r="D283" s="256" t="s">
        <v>296</v>
      </c>
      <c r="E283" s="257" t="s">
        <v>1117</v>
      </c>
      <c r="F283" s="258" t="s">
        <v>1118</v>
      </c>
      <c r="G283" s="259" t="s">
        <v>145</v>
      </c>
      <c r="H283" s="260">
        <v>2</v>
      </c>
      <c r="I283" s="261"/>
      <c r="J283" s="260">
        <f>ROUND(I283*H283,2)</f>
        <v>0</v>
      </c>
      <c r="K283" s="258" t="s">
        <v>159</v>
      </c>
      <c r="L283" s="262"/>
      <c r="M283" s="263" t="s">
        <v>20</v>
      </c>
      <c r="N283" s="264" t="s">
        <v>39</v>
      </c>
      <c r="O283" s="42"/>
      <c r="P283" s="201">
        <f>O283*H283</f>
        <v>0</v>
      </c>
      <c r="Q283" s="201">
        <v>3.8999999999999999E-4</v>
      </c>
      <c r="R283" s="201">
        <f>Q283*H283</f>
        <v>7.7999999999999999E-4</v>
      </c>
      <c r="S283" s="201">
        <v>0</v>
      </c>
      <c r="T283" s="202">
        <f>S283*H283</f>
        <v>0</v>
      </c>
      <c r="AR283" s="24" t="s">
        <v>172</v>
      </c>
      <c r="AT283" s="24" t="s">
        <v>296</v>
      </c>
      <c r="AU283" s="24" t="s">
        <v>78</v>
      </c>
      <c r="AY283" s="24" t="s">
        <v>132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4" t="s">
        <v>76</v>
      </c>
      <c r="BK283" s="203">
        <f>ROUND(I283*H283,2)</f>
        <v>0</v>
      </c>
      <c r="BL283" s="24" t="s">
        <v>138</v>
      </c>
      <c r="BM283" s="24" t="s">
        <v>1119</v>
      </c>
    </row>
    <row r="284" spans="2:65" s="12" customFormat="1" ht="13.5">
      <c r="B284" s="216"/>
      <c r="C284" s="217"/>
      <c r="D284" s="218" t="s">
        <v>140</v>
      </c>
      <c r="E284" s="219" t="s">
        <v>20</v>
      </c>
      <c r="F284" s="220" t="s">
        <v>78</v>
      </c>
      <c r="G284" s="217"/>
      <c r="H284" s="221">
        <v>2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140</v>
      </c>
      <c r="AU284" s="227" t="s">
        <v>78</v>
      </c>
      <c r="AV284" s="12" t="s">
        <v>78</v>
      </c>
      <c r="AW284" s="12" t="s">
        <v>32</v>
      </c>
      <c r="AX284" s="12" t="s">
        <v>76</v>
      </c>
      <c r="AY284" s="227" t="s">
        <v>132</v>
      </c>
    </row>
    <row r="285" spans="2:65" s="1" customFormat="1" ht="22.5" customHeight="1">
      <c r="B285" s="41"/>
      <c r="C285" s="256" t="s">
        <v>520</v>
      </c>
      <c r="D285" s="256" t="s">
        <v>296</v>
      </c>
      <c r="E285" s="257" t="s">
        <v>1120</v>
      </c>
      <c r="F285" s="258" t="s">
        <v>1121</v>
      </c>
      <c r="G285" s="259" t="s">
        <v>145</v>
      </c>
      <c r="H285" s="260">
        <v>10</v>
      </c>
      <c r="I285" s="261"/>
      <c r="J285" s="260">
        <f>ROUND(I285*H285,2)</f>
        <v>0</v>
      </c>
      <c r="K285" s="258" t="s">
        <v>159</v>
      </c>
      <c r="L285" s="262"/>
      <c r="M285" s="263" t="s">
        <v>20</v>
      </c>
      <c r="N285" s="264" t="s">
        <v>39</v>
      </c>
      <c r="O285" s="42"/>
      <c r="P285" s="201">
        <f>O285*H285</f>
        <v>0</v>
      </c>
      <c r="Q285" s="201">
        <v>7.2000000000000005E-4</v>
      </c>
      <c r="R285" s="201">
        <f>Q285*H285</f>
        <v>7.2000000000000007E-3</v>
      </c>
      <c r="S285" s="201">
        <v>0</v>
      </c>
      <c r="T285" s="202">
        <f>S285*H285</f>
        <v>0</v>
      </c>
      <c r="AR285" s="24" t="s">
        <v>172</v>
      </c>
      <c r="AT285" s="24" t="s">
        <v>296</v>
      </c>
      <c r="AU285" s="24" t="s">
        <v>78</v>
      </c>
      <c r="AY285" s="24" t="s">
        <v>132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4" t="s">
        <v>76</v>
      </c>
      <c r="BK285" s="203">
        <f>ROUND(I285*H285,2)</f>
        <v>0</v>
      </c>
      <c r="BL285" s="24" t="s">
        <v>138</v>
      </c>
      <c r="BM285" s="24" t="s">
        <v>1122</v>
      </c>
    </row>
    <row r="286" spans="2:65" s="12" customFormat="1" ht="13.5">
      <c r="B286" s="216"/>
      <c r="C286" s="217"/>
      <c r="D286" s="218" t="s">
        <v>140</v>
      </c>
      <c r="E286" s="219" t="s">
        <v>20</v>
      </c>
      <c r="F286" s="220" t="s">
        <v>185</v>
      </c>
      <c r="G286" s="217"/>
      <c r="H286" s="221">
        <v>10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140</v>
      </c>
      <c r="AU286" s="227" t="s">
        <v>78</v>
      </c>
      <c r="AV286" s="12" t="s">
        <v>78</v>
      </c>
      <c r="AW286" s="12" t="s">
        <v>32</v>
      </c>
      <c r="AX286" s="12" t="s">
        <v>76</v>
      </c>
      <c r="AY286" s="227" t="s">
        <v>132</v>
      </c>
    </row>
    <row r="287" spans="2:65" s="1" customFormat="1" ht="22.5" customHeight="1">
      <c r="B287" s="41"/>
      <c r="C287" s="256" t="s">
        <v>524</v>
      </c>
      <c r="D287" s="256" t="s">
        <v>296</v>
      </c>
      <c r="E287" s="257" t="s">
        <v>1123</v>
      </c>
      <c r="F287" s="258" t="s">
        <v>1124</v>
      </c>
      <c r="G287" s="259" t="s">
        <v>145</v>
      </c>
      <c r="H287" s="260">
        <v>8</v>
      </c>
      <c r="I287" s="261"/>
      <c r="J287" s="260">
        <f>ROUND(I287*H287,2)</f>
        <v>0</v>
      </c>
      <c r="K287" s="258" t="s">
        <v>159</v>
      </c>
      <c r="L287" s="262"/>
      <c r="M287" s="263" t="s">
        <v>20</v>
      </c>
      <c r="N287" s="264" t="s">
        <v>39</v>
      </c>
      <c r="O287" s="42"/>
      <c r="P287" s="201">
        <f>O287*H287</f>
        <v>0</v>
      </c>
      <c r="Q287" s="201">
        <v>9.7000000000000005E-4</v>
      </c>
      <c r="R287" s="201">
        <f>Q287*H287</f>
        <v>7.7600000000000004E-3</v>
      </c>
      <c r="S287" s="201">
        <v>0</v>
      </c>
      <c r="T287" s="202">
        <f>S287*H287</f>
        <v>0</v>
      </c>
      <c r="AR287" s="24" t="s">
        <v>172</v>
      </c>
      <c r="AT287" s="24" t="s">
        <v>296</v>
      </c>
      <c r="AU287" s="24" t="s">
        <v>78</v>
      </c>
      <c r="AY287" s="24" t="s">
        <v>132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4" t="s">
        <v>76</v>
      </c>
      <c r="BK287" s="203">
        <f>ROUND(I287*H287,2)</f>
        <v>0</v>
      </c>
      <c r="BL287" s="24" t="s">
        <v>138</v>
      </c>
      <c r="BM287" s="24" t="s">
        <v>1125</v>
      </c>
    </row>
    <row r="288" spans="2:65" s="12" customFormat="1" ht="13.5">
      <c r="B288" s="216"/>
      <c r="C288" s="217"/>
      <c r="D288" s="218" t="s">
        <v>140</v>
      </c>
      <c r="E288" s="219" t="s">
        <v>20</v>
      </c>
      <c r="F288" s="220" t="s">
        <v>1126</v>
      </c>
      <c r="G288" s="217"/>
      <c r="H288" s="221">
        <v>8</v>
      </c>
      <c r="I288" s="222"/>
      <c r="J288" s="217"/>
      <c r="K288" s="217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140</v>
      </c>
      <c r="AU288" s="227" t="s">
        <v>78</v>
      </c>
      <c r="AV288" s="12" t="s">
        <v>78</v>
      </c>
      <c r="AW288" s="12" t="s">
        <v>32</v>
      </c>
      <c r="AX288" s="12" t="s">
        <v>76</v>
      </c>
      <c r="AY288" s="227" t="s">
        <v>132</v>
      </c>
    </row>
    <row r="289" spans="2:65" s="1" customFormat="1" ht="22.5" customHeight="1">
      <c r="B289" s="41"/>
      <c r="C289" s="256" t="s">
        <v>529</v>
      </c>
      <c r="D289" s="256" t="s">
        <v>296</v>
      </c>
      <c r="E289" s="257" t="s">
        <v>1127</v>
      </c>
      <c r="F289" s="258" t="s">
        <v>1128</v>
      </c>
      <c r="G289" s="259" t="s">
        <v>145</v>
      </c>
      <c r="H289" s="260">
        <v>4</v>
      </c>
      <c r="I289" s="261"/>
      <c r="J289" s="260">
        <f>ROUND(I289*H289,2)</f>
        <v>0</v>
      </c>
      <c r="K289" s="258" t="s">
        <v>159</v>
      </c>
      <c r="L289" s="262"/>
      <c r="M289" s="263" t="s">
        <v>20</v>
      </c>
      <c r="N289" s="264" t="s">
        <v>39</v>
      </c>
      <c r="O289" s="42"/>
      <c r="P289" s="201">
        <f>O289*H289</f>
        <v>0</v>
      </c>
      <c r="Q289" s="201">
        <v>5.5999999999999995E-4</v>
      </c>
      <c r="R289" s="201">
        <f>Q289*H289</f>
        <v>2.2399999999999998E-3</v>
      </c>
      <c r="S289" s="201">
        <v>0</v>
      </c>
      <c r="T289" s="202">
        <f>S289*H289</f>
        <v>0</v>
      </c>
      <c r="AR289" s="24" t="s">
        <v>172</v>
      </c>
      <c r="AT289" s="24" t="s">
        <v>296</v>
      </c>
      <c r="AU289" s="24" t="s">
        <v>78</v>
      </c>
      <c r="AY289" s="24" t="s">
        <v>132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4" t="s">
        <v>76</v>
      </c>
      <c r="BK289" s="203">
        <f>ROUND(I289*H289,2)</f>
        <v>0</v>
      </c>
      <c r="BL289" s="24" t="s">
        <v>138</v>
      </c>
      <c r="BM289" s="24" t="s">
        <v>1129</v>
      </c>
    </row>
    <row r="290" spans="2:65" s="12" customFormat="1" ht="13.5">
      <c r="B290" s="216"/>
      <c r="C290" s="217"/>
      <c r="D290" s="218" t="s">
        <v>140</v>
      </c>
      <c r="E290" s="219" t="s">
        <v>20</v>
      </c>
      <c r="F290" s="220" t="s">
        <v>138</v>
      </c>
      <c r="G290" s="217"/>
      <c r="H290" s="221">
        <v>4</v>
      </c>
      <c r="I290" s="222"/>
      <c r="J290" s="217"/>
      <c r="K290" s="217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140</v>
      </c>
      <c r="AU290" s="227" t="s">
        <v>78</v>
      </c>
      <c r="AV290" s="12" t="s">
        <v>78</v>
      </c>
      <c r="AW290" s="12" t="s">
        <v>32</v>
      </c>
      <c r="AX290" s="12" t="s">
        <v>76</v>
      </c>
      <c r="AY290" s="227" t="s">
        <v>132</v>
      </c>
    </row>
    <row r="291" spans="2:65" s="1" customFormat="1" ht="22.5" customHeight="1">
      <c r="B291" s="41"/>
      <c r="C291" s="193" t="s">
        <v>534</v>
      </c>
      <c r="D291" s="193" t="s">
        <v>134</v>
      </c>
      <c r="E291" s="194" t="s">
        <v>1130</v>
      </c>
      <c r="F291" s="195" t="s">
        <v>1131</v>
      </c>
      <c r="G291" s="196" t="s">
        <v>145</v>
      </c>
      <c r="H291" s="197">
        <v>2</v>
      </c>
      <c r="I291" s="198"/>
      <c r="J291" s="197">
        <f>ROUND(I291*H291,2)</f>
        <v>0</v>
      </c>
      <c r="K291" s="195" t="s">
        <v>20</v>
      </c>
      <c r="L291" s="61"/>
      <c r="M291" s="199" t="s">
        <v>20</v>
      </c>
      <c r="N291" s="200" t="s">
        <v>39</v>
      </c>
      <c r="O291" s="42"/>
      <c r="P291" s="201">
        <f>O291*H291</f>
        <v>0</v>
      </c>
      <c r="Q291" s="201">
        <v>7.6000000000000004E-4</v>
      </c>
      <c r="R291" s="201">
        <f>Q291*H291</f>
        <v>1.5200000000000001E-3</v>
      </c>
      <c r="S291" s="201">
        <v>0</v>
      </c>
      <c r="T291" s="202">
        <f>S291*H291</f>
        <v>0</v>
      </c>
      <c r="AR291" s="24" t="s">
        <v>138</v>
      </c>
      <c r="AT291" s="24" t="s">
        <v>134</v>
      </c>
      <c r="AU291" s="24" t="s">
        <v>78</v>
      </c>
      <c r="AY291" s="24" t="s">
        <v>132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4" t="s">
        <v>76</v>
      </c>
      <c r="BK291" s="203">
        <f>ROUND(I291*H291,2)</f>
        <v>0</v>
      </c>
      <c r="BL291" s="24" t="s">
        <v>138</v>
      </c>
      <c r="BM291" s="24" t="s">
        <v>1132</v>
      </c>
    </row>
    <row r="292" spans="2:65" s="11" customFormat="1" ht="13.5">
      <c r="B292" s="204"/>
      <c r="C292" s="205"/>
      <c r="D292" s="206" t="s">
        <v>140</v>
      </c>
      <c r="E292" s="207" t="s">
        <v>20</v>
      </c>
      <c r="F292" s="208" t="s">
        <v>1133</v>
      </c>
      <c r="G292" s="205"/>
      <c r="H292" s="209" t="s">
        <v>20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140</v>
      </c>
      <c r="AU292" s="215" t="s">
        <v>78</v>
      </c>
      <c r="AV292" s="11" t="s">
        <v>76</v>
      </c>
      <c r="AW292" s="11" t="s">
        <v>32</v>
      </c>
      <c r="AX292" s="11" t="s">
        <v>68</v>
      </c>
      <c r="AY292" s="215" t="s">
        <v>132</v>
      </c>
    </row>
    <row r="293" spans="2:65" s="12" customFormat="1" ht="13.5">
      <c r="B293" s="216"/>
      <c r="C293" s="217"/>
      <c r="D293" s="218" t="s">
        <v>140</v>
      </c>
      <c r="E293" s="219" t="s">
        <v>20</v>
      </c>
      <c r="F293" s="220" t="s">
        <v>78</v>
      </c>
      <c r="G293" s="217"/>
      <c r="H293" s="221">
        <v>2</v>
      </c>
      <c r="I293" s="222"/>
      <c r="J293" s="217"/>
      <c r="K293" s="217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140</v>
      </c>
      <c r="AU293" s="227" t="s">
        <v>78</v>
      </c>
      <c r="AV293" s="12" t="s">
        <v>78</v>
      </c>
      <c r="AW293" s="12" t="s">
        <v>32</v>
      </c>
      <c r="AX293" s="12" t="s">
        <v>76</v>
      </c>
      <c r="AY293" s="227" t="s">
        <v>132</v>
      </c>
    </row>
    <row r="294" spans="2:65" s="1" customFormat="1" ht="22.5" customHeight="1">
      <c r="B294" s="41"/>
      <c r="C294" s="256" t="s">
        <v>541</v>
      </c>
      <c r="D294" s="256" t="s">
        <v>296</v>
      </c>
      <c r="E294" s="257" t="s">
        <v>1134</v>
      </c>
      <c r="F294" s="258" t="s">
        <v>1135</v>
      </c>
      <c r="G294" s="259" t="s">
        <v>145</v>
      </c>
      <c r="H294" s="260">
        <v>2</v>
      </c>
      <c r="I294" s="261"/>
      <c r="J294" s="260">
        <f>ROUND(I294*H294,2)</f>
        <v>0</v>
      </c>
      <c r="K294" s="258" t="s">
        <v>20</v>
      </c>
      <c r="L294" s="262"/>
      <c r="M294" s="263" t="s">
        <v>20</v>
      </c>
      <c r="N294" s="264" t="s">
        <v>39</v>
      </c>
      <c r="O294" s="42"/>
      <c r="P294" s="201">
        <f>O294*H294</f>
        <v>0</v>
      </c>
      <c r="Q294" s="201">
        <v>2E-3</v>
      </c>
      <c r="R294" s="201">
        <f>Q294*H294</f>
        <v>4.0000000000000001E-3</v>
      </c>
      <c r="S294" s="201">
        <v>0</v>
      </c>
      <c r="T294" s="202">
        <f>S294*H294</f>
        <v>0</v>
      </c>
      <c r="AR294" s="24" t="s">
        <v>172</v>
      </c>
      <c r="AT294" s="24" t="s">
        <v>296</v>
      </c>
      <c r="AU294" s="24" t="s">
        <v>78</v>
      </c>
      <c r="AY294" s="24" t="s">
        <v>132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24" t="s">
        <v>76</v>
      </c>
      <c r="BK294" s="203">
        <f>ROUND(I294*H294,2)</f>
        <v>0</v>
      </c>
      <c r="BL294" s="24" t="s">
        <v>138</v>
      </c>
      <c r="BM294" s="24" t="s">
        <v>1136</v>
      </c>
    </row>
    <row r="295" spans="2:65" s="12" customFormat="1" ht="13.5">
      <c r="B295" s="216"/>
      <c r="C295" s="217"/>
      <c r="D295" s="218" t="s">
        <v>140</v>
      </c>
      <c r="E295" s="219" t="s">
        <v>20</v>
      </c>
      <c r="F295" s="220" t="s">
        <v>78</v>
      </c>
      <c r="G295" s="217"/>
      <c r="H295" s="221">
        <v>2</v>
      </c>
      <c r="I295" s="222"/>
      <c r="J295" s="217"/>
      <c r="K295" s="217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140</v>
      </c>
      <c r="AU295" s="227" t="s">
        <v>78</v>
      </c>
      <c r="AV295" s="12" t="s">
        <v>78</v>
      </c>
      <c r="AW295" s="12" t="s">
        <v>32</v>
      </c>
      <c r="AX295" s="12" t="s">
        <v>76</v>
      </c>
      <c r="AY295" s="227" t="s">
        <v>132</v>
      </c>
    </row>
    <row r="296" spans="2:65" s="1" customFormat="1" ht="22.5" customHeight="1">
      <c r="B296" s="41"/>
      <c r="C296" s="256" t="s">
        <v>547</v>
      </c>
      <c r="D296" s="256" t="s">
        <v>296</v>
      </c>
      <c r="E296" s="257" t="s">
        <v>1137</v>
      </c>
      <c r="F296" s="258" t="s">
        <v>1138</v>
      </c>
      <c r="G296" s="259" t="s">
        <v>145</v>
      </c>
      <c r="H296" s="260">
        <v>2</v>
      </c>
      <c r="I296" s="261"/>
      <c r="J296" s="260">
        <f>ROUND(I296*H296,2)</f>
        <v>0</v>
      </c>
      <c r="K296" s="258" t="s">
        <v>20</v>
      </c>
      <c r="L296" s="262"/>
      <c r="M296" s="263" t="s">
        <v>20</v>
      </c>
      <c r="N296" s="264" t="s">
        <v>39</v>
      </c>
      <c r="O296" s="42"/>
      <c r="P296" s="201">
        <f>O296*H296</f>
        <v>0</v>
      </c>
      <c r="Q296" s="201">
        <v>3.0000000000000001E-3</v>
      </c>
      <c r="R296" s="201">
        <f>Q296*H296</f>
        <v>6.0000000000000001E-3</v>
      </c>
      <c r="S296" s="201">
        <v>0</v>
      </c>
      <c r="T296" s="202">
        <f>S296*H296</f>
        <v>0</v>
      </c>
      <c r="AR296" s="24" t="s">
        <v>172</v>
      </c>
      <c r="AT296" s="24" t="s">
        <v>296</v>
      </c>
      <c r="AU296" s="24" t="s">
        <v>78</v>
      </c>
      <c r="AY296" s="24" t="s">
        <v>132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76</v>
      </c>
      <c r="BK296" s="203">
        <f>ROUND(I296*H296,2)</f>
        <v>0</v>
      </c>
      <c r="BL296" s="24" t="s">
        <v>138</v>
      </c>
      <c r="BM296" s="24" t="s">
        <v>1139</v>
      </c>
    </row>
    <row r="297" spans="2:65" s="12" customFormat="1" ht="13.5">
      <c r="B297" s="216"/>
      <c r="C297" s="217"/>
      <c r="D297" s="218" t="s">
        <v>140</v>
      </c>
      <c r="E297" s="219" t="s">
        <v>20</v>
      </c>
      <c r="F297" s="220" t="s">
        <v>78</v>
      </c>
      <c r="G297" s="217"/>
      <c r="H297" s="221">
        <v>2</v>
      </c>
      <c r="I297" s="222"/>
      <c r="J297" s="217"/>
      <c r="K297" s="217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140</v>
      </c>
      <c r="AU297" s="227" t="s">
        <v>78</v>
      </c>
      <c r="AV297" s="12" t="s">
        <v>78</v>
      </c>
      <c r="AW297" s="12" t="s">
        <v>32</v>
      </c>
      <c r="AX297" s="12" t="s">
        <v>76</v>
      </c>
      <c r="AY297" s="227" t="s">
        <v>132</v>
      </c>
    </row>
    <row r="298" spans="2:65" s="1" customFormat="1" ht="22.5" customHeight="1">
      <c r="B298" s="41"/>
      <c r="C298" s="193" t="s">
        <v>553</v>
      </c>
      <c r="D298" s="193" t="s">
        <v>134</v>
      </c>
      <c r="E298" s="194" t="s">
        <v>1140</v>
      </c>
      <c r="F298" s="195" t="s">
        <v>1141</v>
      </c>
      <c r="G298" s="196" t="s">
        <v>145</v>
      </c>
      <c r="H298" s="197">
        <v>11</v>
      </c>
      <c r="I298" s="198"/>
      <c r="J298" s="197">
        <f>ROUND(I298*H298,2)</f>
        <v>0</v>
      </c>
      <c r="K298" s="195" t="s">
        <v>20</v>
      </c>
      <c r="L298" s="61"/>
      <c r="M298" s="199" t="s">
        <v>20</v>
      </c>
      <c r="N298" s="200" t="s">
        <v>39</v>
      </c>
      <c r="O298" s="42"/>
      <c r="P298" s="201">
        <f>O298*H298</f>
        <v>0</v>
      </c>
      <c r="Q298" s="201">
        <v>8.0000000000000004E-4</v>
      </c>
      <c r="R298" s="201">
        <f>Q298*H298</f>
        <v>8.8000000000000005E-3</v>
      </c>
      <c r="S298" s="201">
        <v>0</v>
      </c>
      <c r="T298" s="202">
        <f>S298*H298</f>
        <v>0</v>
      </c>
      <c r="AR298" s="24" t="s">
        <v>138</v>
      </c>
      <c r="AT298" s="24" t="s">
        <v>134</v>
      </c>
      <c r="AU298" s="24" t="s">
        <v>78</v>
      </c>
      <c r="AY298" s="24" t="s">
        <v>132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24" t="s">
        <v>76</v>
      </c>
      <c r="BK298" s="203">
        <f>ROUND(I298*H298,2)</f>
        <v>0</v>
      </c>
      <c r="BL298" s="24" t="s">
        <v>138</v>
      </c>
      <c r="BM298" s="24" t="s">
        <v>1142</v>
      </c>
    </row>
    <row r="299" spans="2:65" s="11" customFormat="1" ht="13.5">
      <c r="B299" s="204"/>
      <c r="C299" s="205"/>
      <c r="D299" s="206" t="s">
        <v>140</v>
      </c>
      <c r="E299" s="207" t="s">
        <v>20</v>
      </c>
      <c r="F299" s="208" t="s">
        <v>1143</v>
      </c>
      <c r="G299" s="205"/>
      <c r="H299" s="209" t="s">
        <v>20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140</v>
      </c>
      <c r="AU299" s="215" t="s">
        <v>78</v>
      </c>
      <c r="AV299" s="11" t="s">
        <v>76</v>
      </c>
      <c r="AW299" s="11" t="s">
        <v>32</v>
      </c>
      <c r="AX299" s="11" t="s">
        <v>68</v>
      </c>
      <c r="AY299" s="215" t="s">
        <v>132</v>
      </c>
    </row>
    <row r="300" spans="2:65" s="12" customFormat="1" ht="13.5">
      <c r="B300" s="216"/>
      <c r="C300" s="217"/>
      <c r="D300" s="218" t="s">
        <v>140</v>
      </c>
      <c r="E300" s="219" t="s">
        <v>20</v>
      </c>
      <c r="F300" s="220" t="s">
        <v>1144</v>
      </c>
      <c r="G300" s="217"/>
      <c r="H300" s="221">
        <v>11</v>
      </c>
      <c r="I300" s="222"/>
      <c r="J300" s="217"/>
      <c r="K300" s="217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140</v>
      </c>
      <c r="AU300" s="227" t="s">
        <v>78</v>
      </c>
      <c r="AV300" s="12" t="s">
        <v>78</v>
      </c>
      <c r="AW300" s="12" t="s">
        <v>32</v>
      </c>
      <c r="AX300" s="12" t="s">
        <v>76</v>
      </c>
      <c r="AY300" s="227" t="s">
        <v>132</v>
      </c>
    </row>
    <row r="301" spans="2:65" s="1" customFormat="1" ht="22.5" customHeight="1">
      <c r="B301" s="41"/>
      <c r="C301" s="256" t="s">
        <v>558</v>
      </c>
      <c r="D301" s="256" t="s">
        <v>296</v>
      </c>
      <c r="E301" s="257" t="s">
        <v>1145</v>
      </c>
      <c r="F301" s="258" t="s">
        <v>1146</v>
      </c>
      <c r="G301" s="259" t="s">
        <v>145</v>
      </c>
      <c r="H301" s="260">
        <v>10</v>
      </c>
      <c r="I301" s="261"/>
      <c r="J301" s="260">
        <f>ROUND(I301*H301,2)</f>
        <v>0</v>
      </c>
      <c r="K301" s="258" t="s">
        <v>20</v>
      </c>
      <c r="L301" s="262"/>
      <c r="M301" s="263" t="s">
        <v>20</v>
      </c>
      <c r="N301" s="264" t="s">
        <v>39</v>
      </c>
      <c r="O301" s="42"/>
      <c r="P301" s="201">
        <f>O301*H301</f>
        <v>0</v>
      </c>
      <c r="Q301" s="201">
        <v>1.7999999999999999E-2</v>
      </c>
      <c r="R301" s="201">
        <f>Q301*H301</f>
        <v>0.18</v>
      </c>
      <c r="S301" s="201">
        <v>0</v>
      </c>
      <c r="T301" s="202">
        <f>S301*H301</f>
        <v>0</v>
      </c>
      <c r="AR301" s="24" t="s">
        <v>172</v>
      </c>
      <c r="AT301" s="24" t="s">
        <v>296</v>
      </c>
      <c r="AU301" s="24" t="s">
        <v>78</v>
      </c>
      <c r="AY301" s="24" t="s">
        <v>132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76</v>
      </c>
      <c r="BK301" s="203">
        <f>ROUND(I301*H301,2)</f>
        <v>0</v>
      </c>
      <c r="BL301" s="24" t="s">
        <v>138</v>
      </c>
      <c r="BM301" s="24" t="s">
        <v>1147</v>
      </c>
    </row>
    <row r="302" spans="2:65" s="12" customFormat="1" ht="13.5">
      <c r="B302" s="216"/>
      <c r="C302" s="217"/>
      <c r="D302" s="218" t="s">
        <v>140</v>
      </c>
      <c r="E302" s="219" t="s">
        <v>20</v>
      </c>
      <c r="F302" s="220" t="s">
        <v>185</v>
      </c>
      <c r="G302" s="217"/>
      <c r="H302" s="221">
        <v>10</v>
      </c>
      <c r="I302" s="222"/>
      <c r="J302" s="217"/>
      <c r="K302" s="217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140</v>
      </c>
      <c r="AU302" s="227" t="s">
        <v>78</v>
      </c>
      <c r="AV302" s="12" t="s">
        <v>78</v>
      </c>
      <c r="AW302" s="12" t="s">
        <v>32</v>
      </c>
      <c r="AX302" s="12" t="s">
        <v>76</v>
      </c>
      <c r="AY302" s="227" t="s">
        <v>132</v>
      </c>
    </row>
    <row r="303" spans="2:65" s="1" customFormat="1" ht="22.5" customHeight="1">
      <c r="B303" s="41"/>
      <c r="C303" s="256" t="s">
        <v>563</v>
      </c>
      <c r="D303" s="256" t="s">
        <v>296</v>
      </c>
      <c r="E303" s="257" t="s">
        <v>1148</v>
      </c>
      <c r="F303" s="258" t="s">
        <v>1149</v>
      </c>
      <c r="G303" s="259" t="s">
        <v>145</v>
      </c>
      <c r="H303" s="260">
        <v>1</v>
      </c>
      <c r="I303" s="261"/>
      <c r="J303" s="260">
        <f>ROUND(I303*H303,2)</f>
        <v>0</v>
      </c>
      <c r="K303" s="258" t="s">
        <v>20</v>
      </c>
      <c r="L303" s="262"/>
      <c r="M303" s="263" t="s">
        <v>20</v>
      </c>
      <c r="N303" s="264" t="s">
        <v>39</v>
      </c>
      <c r="O303" s="42"/>
      <c r="P303" s="201">
        <f>O303*H303</f>
        <v>0</v>
      </c>
      <c r="Q303" s="201">
        <v>1.677E-2</v>
      </c>
      <c r="R303" s="201">
        <f>Q303*H303</f>
        <v>1.677E-2</v>
      </c>
      <c r="S303" s="201">
        <v>0</v>
      </c>
      <c r="T303" s="202">
        <f>S303*H303</f>
        <v>0</v>
      </c>
      <c r="AR303" s="24" t="s">
        <v>172</v>
      </c>
      <c r="AT303" s="24" t="s">
        <v>296</v>
      </c>
      <c r="AU303" s="24" t="s">
        <v>78</v>
      </c>
      <c r="AY303" s="24" t="s">
        <v>132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76</v>
      </c>
      <c r="BK303" s="203">
        <f>ROUND(I303*H303,2)</f>
        <v>0</v>
      </c>
      <c r="BL303" s="24" t="s">
        <v>138</v>
      </c>
      <c r="BM303" s="24" t="s">
        <v>1150</v>
      </c>
    </row>
    <row r="304" spans="2:65" s="12" customFormat="1" ht="13.5">
      <c r="B304" s="216"/>
      <c r="C304" s="217"/>
      <c r="D304" s="218" t="s">
        <v>140</v>
      </c>
      <c r="E304" s="219" t="s">
        <v>20</v>
      </c>
      <c r="F304" s="220" t="s">
        <v>1151</v>
      </c>
      <c r="G304" s="217"/>
      <c r="H304" s="221">
        <v>1</v>
      </c>
      <c r="I304" s="222"/>
      <c r="J304" s="217"/>
      <c r="K304" s="217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140</v>
      </c>
      <c r="AU304" s="227" t="s">
        <v>78</v>
      </c>
      <c r="AV304" s="12" t="s">
        <v>78</v>
      </c>
      <c r="AW304" s="12" t="s">
        <v>32</v>
      </c>
      <c r="AX304" s="12" t="s">
        <v>76</v>
      </c>
      <c r="AY304" s="227" t="s">
        <v>132</v>
      </c>
    </row>
    <row r="305" spans="2:65" s="1" customFormat="1" ht="22.5" customHeight="1">
      <c r="B305" s="41"/>
      <c r="C305" s="256" t="s">
        <v>570</v>
      </c>
      <c r="D305" s="256" t="s">
        <v>296</v>
      </c>
      <c r="E305" s="257" t="s">
        <v>1152</v>
      </c>
      <c r="F305" s="258" t="s">
        <v>1153</v>
      </c>
      <c r="G305" s="259" t="s">
        <v>145</v>
      </c>
      <c r="H305" s="260">
        <v>5</v>
      </c>
      <c r="I305" s="261"/>
      <c r="J305" s="260">
        <f>ROUND(I305*H305,2)</f>
        <v>0</v>
      </c>
      <c r="K305" s="258" t="s">
        <v>20</v>
      </c>
      <c r="L305" s="262"/>
      <c r="M305" s="263" t="s">
        <v>20</v>
      </c>
      <c r="N305" s="264" t="s">
        <v>39</v>
      </c>
      <c r="O305" s="42"/>
      <c r="P305" s="201">
        <f>O305*H305</f>
        <v>0</v>
      </c>
      <c r="Q305" s="201">
        <v>1.0499999999999999E-3</v>
      </c>
      <c r="R305" s="201">
        <f>Q305*H305</f>
        <v>5.2499999999999995E-3</v>
      </c>
      <c r="S305" s="201">
        <v>0</v>
      </c>
      <c r="T305" s="202">
        <f>S305*H305</f>
        <v>0</v>
      </c>
      <c r="AR305" s="24" t="s">
        <v>172</v>
      </c>
      <c r="AT305" s="24" t="s">
        <v>296</v>
      </c>
      <c r="AU305" s="24" t="s">
        <v>78</v>
      </c>
      <c r="AY305" s="24" t="s">
        <v>132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76</v>
      </c>
      <c r="BK305" s="203">
        <f>ROUND(I305*H305,2)</f>
        <v>0</v>
      </c>
      <c r="BL305" s="24" t="s">
        <v>138</v>
      </c>
      <c r="BM305" s="24" t="s">
        <v>1154</v>
      </c>
    </row>
    <row r="306" spans="2:65" s="12" customFormat="1" ht="13.5">
      <c r="B306" s="216"/>
      <c r="C306" s="217"/>
      <c r="D306" s="218" t="s">
        <v>140</v>
      </c>
      <c r="E306" s="219" t="s">
        <v>20</v>
      </c>
      <c r="F306" s="220" t="s">
        <v>1155</v>
      </c>
      <c r="G306" s="217"/>
      <c r="H306" s="221">
        <v>5</v>
      </c>
      <c r="I306" s="222"/>
      <c r="J306" s="217"/>
      <c r="K306" s="217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140</v>
      </c>
      <c r="AU306" s="227" t="s">
        <v>78</v>
      </c>
      <c r="AV306" s="12" t="s">
        <v>78</v>
      </c>
      <c r="AW306" s="12" t="s">
        <v>32</v>
      </c>
      <c r="AX306" s="12" t="s">
        <v>76</v>
      </c>
      <c r="AY306" s="227" t="s">
        <v>132</v>
      </c>
    </row>
    <row r="307" spans="2:65" s="1" customFormat="1" ht="22.5" customHeight="1">
      <c r="B307" s="41"/>
      <c r="C307" s="193" t="s">
        <v>1156</v>
      </c>
      <c r="D307" s="193" t="s">
        <v>134</v>
      </c>
      <c r="E307" s="194" t="s">
        <v>1157</v>
      </c>
      <c r="F307" s="195" t="s">
        <v>1158</v>
      </c>
      <c r="G307" s="196" t="s">
        <v>145</v>
      </c>
      <c r="H307" s="197">
        <v>9</v>
      </c>
      <c r="I307" s="198"/>
      <c r="J307" s="197">
        <f>ROUND(I307*H307,2)</f>
        <v>0</v>
      </c>
      <c r="K307" s="195" t="s">
        <v>188</v>
      </c>
      <c r="L307" s="61"/>
      <c r="M307" s="199" t="s">
        <v>20</v>
      </c>
      <c r="N307" s="200" t="s">
        <v>39</v>
      </c>
      <c r="O307" s="42"/>
      <c r="P307" s="201">
        <f>O307*H307</f>
        <v>0</v>
      </c>
      <c r="Q307" s="201">
        <v>1.6000000000000001E-3</v>
      </c>
      <c r="R307" s="201">
        <f>Q307*H307</f>
        <v>1.4400000000000001E-2</v>
      </c>
      <c r="S307" s="201">
        <v>0</v>
      </c>
      <c r="T307" s="202">
        <f>S307*H307</f>
        <v>0</v>
      </c>
      <c r="AR307" s="24" t="s">
        <v>138</v>
      </c>
      <c r="AT307" s="24" t="s">
        <v>134</v>
      </c>
      <c r="AU307" s="24" t="s">
        <v>78</v>
      </c>
      <c r="AY307" s="24" t="s">
        <v>132</v>
      </c>
      <c r="BE307" s="203">
        <f>IF(N307="základní",J307,0)</f>
        <v>0</v>
      </c>
      <c r="BF307" s="203">
        <f>IF(N307="snížená",J307,0)</f>
        <v>0</v>
      </c>
      <c r="BG307" s="203">
        <f>IF(N307="zákl. přenesená",J307,0)</f>
        <v>0</v>
      </c>
      <c r="BH307" s="203">
        <f>IF(N307="sníž. přenesená",J307,0)</f>
        <v>0</v>
      </c>
      <c r="BI307" s="203">
        <f>IF(N307="nulová",J307,0)</f>
        <v>0</v>
      </c>
      <c r="BJ307" s="24" t="s">
        <v>76</v>
      </c>
      <c r="BK307" s="203">
        <f>ROUND(I307*H307,2)</f>
        <v>0</v>
      </c>
      <c r="BL307" s="24" t="s">
        <v>138</v>
      </c>
      <c r="BM307" s="24" t="s">
        <v>1159</v>
      </c>
    </row>
    <row r="308" spans="2:65" s="12" customFormat="1" ht="13.5">
      <c r="B308" s="216"/>
      <c r="C308" s="217"/>
      <c r="D308" s="218" t="s">
        <v>140</v>
      </c>
      <c r="E308" s="219" t="s">
        <v>20</v>
      </c>
      <c r="F308" s="220" t="s">
        <v>1160</v>
      </c>
      <c r="G308" s="217"/>
      <c r="H308" s="221">
        <v>9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140</v>
      </c>
      <c r="AU308" s="227" t="s">
        <v>78</v>
      </c>
      <c r="AV308" s="12" t="s">
        <v>78</v>
      </c>
      <c r="AW308" s="12" t="s">
        <v>32</v>
      </c>
      <c r="AX308" s="12" t="s">
        <v>76</v>
      </c>
      <c r="AY308" s="227" t="s">
        <v>132</v>
      </c>
    </row>
    <row r="309" spans="2:65" s="1" customFormat="1" ht="22.5" customHeight="1">
      <c r="B309" s="41"/>
      <c r="C309" s="256" t="s">
        <v>1161</v>
      </c>
      <c r="D309" s="256" t="s">
        <v>296</v>
      </c>
      <c r="E309" s="257" t="s">
        <v>1162</v>
      </c>
      <c r="F309" s="258" t="s">
        <v>1163</v>
      </c>
      <c r="G309" s="259" t="s">
        <v>145</v>
      </c>
      <c r="H309" s="260">
        <v>9</v>
      </c>
      <c r="I309" s="261"/>
      <c r="J309" s="260">
        <f>ROUND(I309*H309,2)</f>
        <v>0</v>
      </c>
      <c r="K309" s="258" t="s">
        <v>20</v>
      </c>
      <c r="L309" s="262"/>
      <c r="M309" s="263" t="s">
        <v>20</v>
      </c>
      <c r="N309" s="264" t="s">
        <v>39</v>
      </c>
      <c r="O309" s="42"/>
      <c r="P309" s="201">
        <f>O309*H309</f>
        <v>0</v>
      </c>
      <c r="Q309" s="201">
        <v>2.444E-2</v>
      </c>
      <c r="R309" s="201">
        <f>Q309*H309</f>
        <v>0.21995999999999999</v>
      </c>
      <c r="S309" s="201">
        <v>0</v>
      </c>
      <c r="T309" s="202">
        <f>S309*H309</f>
        <v>0</v>
      </c>
      <c r="AR309" s="24" t="s">
        <v>172</v>
      </c>
      <c r="AT309" s="24" t="s">
        <v>296</v>
      </c>
      <c r="AU309" s="24" t="s">
        <v>78</v>
      </c>
      <c r="AY309" s="24" t="s">
        <v>132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76</v>
      </c>
      <c r="BK309" s="203">
        <f>ROUND(I309*H309,2)</f>
        <v>0</v>
      </c>
      <c r="BL309" s="24" t="s">
        <v>138</v>
      </c>
      <c r="BM309" s="24" t="s">
        <v>1164</v>
      </c>
    </row>
    <row r="310" spans="2:65" s="12" customFormat="1" ht="13.5">
      <c r="B310" s="216"/>
      <c r="C310" s="217"/>
      <c r="D310" s="218" t="s">
        <v>140</v>
      </c>
      <c r="E310" s="219" t="s">
        <v>20</v>
      </c>
      <c r="F310" s="220" t="s">
        <v>1160</v>
      </c>
      <c r="G310" s="217"/>
      <c r="H310" s="221">
        <v>9</v>
      </c>
      <c r="I310" s="222"/>
      <c r="J310" s="217"/>
      <c r="K310" s="217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140</v>
      </c>
      <c r="AU310" s="227" t="s">
        <v>78</v>
      </c>
      <c r="AV310" s="12" t="s">
        <v>78</v>
      </c>
      <c r="AW310" s="12" t="s">
        <v>32</v>
      </c>
      <c r="AX310" s="12" t="s">
        <v>76</v>
      </c>
      <c r="AY310" s="227" t="s">
        <v>132</v>
      </c>
    </row>
    <row r="311" spans="2:65" s="1" customFormat="1" ht="22.5" customHeight="1">
      <c r="B311" s="41"/>
      <c r="C311" s="256" t="s">
        <v>1165</v>
      </c>
      <c r="D311" s="256" t="s">
        <v>296</v>
      </c>
      <c r="E311" s="257" t="s">
        <v>1166</v>
      </c>
      <c r="F311" s="258" t="s">
        <v>1167</v>
      </c>
      <c r="G311" s="259" t="s">
        <v>145</v>
      </c>
      <c r="H311" s="260">
        <v>3</v>
      </c>
      <c r="I311" s="261"/>
      <c r="J311" s="260">
        <f>ROUND(I311*H311,2)</f>
        <v>0</v>
      </c>
      <c r="K311" s="258" t="s">
        <v>20</v>
      </c>
      <c r="L311" s="262"/>
      <c r="M311" s="263" t="s">
        <v>20</v>
      </c>
      <c r="N311" s="264" t="s">
        <v>39</v>
      </c>
      <c r="O311" s="42"/>
      <c r="P311" s="201">
        <f>O311*H311</f>
        <v>0</v>
      </c>
      <c r="Q311" s="201">
        <v>2E-3</v>
      </c>
      <c r="R311" s="201">
        <f>Q311*H311</f>
        <v>6.0000000000000001E-3</v>
      </c>
      <c r="S311" s="201">
        <v>0</v>
      </c>
      <c r="T311" s="202">
        <f>S311*H311</f>
        <v>0</v>
      </c>
      <c r="AR311" s="24" t="s">
        <v>172</v>
      </c>
      <c r="AT311" s="24" t="s">
        <v>296</v>
      </c>
      <c r="AU311" s="24" t="s">
        <v>78</v>
      </c>
      <c r="AY311" s="24" t="s">
        <v>132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76</v>
      </c>
      <c r="BK311" s="203">
        <f>ROUND(I311*H311,2)</f>
        <v>0</v>
      </c>
      <c r="BL311" s="24" t="s">
        <v>138</v>
      </c>
      <c r="BM311" s="24" t="s">
        <v>1168</v>
      </c>
    </row>
    <row r="312" spans="2:65" s="12" customFormat="1" ht="13.5">
      <c r="B312" s="216"/>
      <c r="C312" s="217"/>
      <c r="D312" s="218" t="s">
        <v>140</v>
      </c>
      <c r="E312" s="219" t="s">
        <v>20</v>
      </c>
      <c r="F312" s="220" t="s">
        <v>723</v>
      </c>
      <c r="G312" s="217"/>
      <c r="H312" s="221">
        <v>3</v>
      </c>
      <c r="I312" s="222"/>
      <c r="J312" s="217"/>
      <c r="K312" s="217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140</v>
      </c>
      <c r="AU312" s="227" t="s">
        <v>78</v>
      </c>
      <c r="AV312" s="12" t="s">
        <v>78</v>
      </c>
      <c r="AW312" s="12" t="s">
        <v>32</v>
      </c>
      <c r="AX312" s="12" t="s">
        <v>76</v>
      </c>
      <c r="AY312" s="227" t="s">
        <v>132</v>
      </c>
    </row>
    <row r="313" spans="2:65" s="1" customFormat="1" ht="22.5" customHeight="1">
      <c r="B313" s="41"/>
      <c r="C313" s="256" t="s">
        <v>1169</v>
      </c>
      <c r="D313" s="256" t="s">
        <v>296</v>
      </c>
      <c r="E313" s="257" t="s">
        <v>1170</v>
      </c>
      <c r="F313" s="258" t="s">
        <v>1171</v>
      </c>
      <c r="G313" s="259" t="s">
        <v>145</v>
      </c>
      <c r="H313" s="260">
        <v>10</v>
      </c>
      <c r="I313" s="261"/>
      <c r="J313" s="260">
        <f>ROUND(I313*H313,2)</f>
        <v>0</v>
      </c>
      <c r="K313" s="258" t="s">
        <v>20</v>
      </c>
      <c r="L313" s="262"/>
      <c r="M313" s="263" t="s">
        <v>20</v>
      </c>
      <c r="N313" s="264" t="s">
        <v>39</v>
      </c>
      <c r="O313" s="42"/>
      <c r="P313" s="201">
        <f>O313*H313</f>
        <v>0</v>
      </c>
      <c r="Q313" s="201">
        <v>7.0000000000000001E-3</v>
      </c>
      <c r="R313" s="201">
        <f>Q313*H313</f>
        <v>7.0000000000000007E-2</v>
      </c>
      <c r="S313" s="201">
        <v>0</v>
      </c>
      <c r="T313" s="202">
        <f>S313*H313</f>
        <v>0</v>
      </c>
      <c r="AR313" s="24" t="s">
        <v>172</v>
      </c>
      <c r="AT313" s="24" t="s">
        <v>296</v>
      </c>
      <c r="AU313" s="24" t="s">
        <v>78</v>
      </c>
      <c r="AY313" s="24" t="s">
        <v>132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76</v>
      </c>
      <c r="BK313" s="203">
        <f>ROUND(I313*H313,2)</f>
        <v>0</v>
      </c>
      <c r="BL313" s="24" t="s">
        <v>138</v>
      </c>
      <c r="BM313" s="24" t="s">
        <v>1172</v>
      </c>
    </row>
    <row r="314" spans="2:65" s="12" customFormat="1" ht="13.5">
      <c r="B314" s="216"/>
      <c r="C314" s="217"/>
      <c r="D314" s="218" t="s">
        <v>140</v>
      </c>
      <c r="E314" s="219" t="s">
        <v>20</v>
      </c>
      <c r="F314" s="220" t="s">
        <v>1173</v>
      </c>
      <c r="G314" s="217"/>
      <c r="H314" s="221">
        <v>10</v>
      </c>
      <c r="I314" s="222"/>
      <c r="J314" s="217"/>
      <c r="K314" s="217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140</v>
      </c>
      <c r="AU314" s="227" t="s">
        <v>78</v>
      </c>
      <c r="AV314" s="12" t="s">
        <v>78</v>
      </c>
      <c r="AW314" s="12" t="s">
        <v>32</v>
      </c>
      <c r="AX314" s="12" t="s">
        <v>76</v>
      </c>
      <c r="AY314" s="227" t="s">
        <v>132</v>
      </c>
    </row>
    <row r="315" spans="2:65" s="1" customFormat="1" ht="22.5" customHeight="1">
      <c r="B315" s="41"/>
      <c r="C315" s="193" t="s">
        <v>1174</v>
      </c>
      <c r="D315" s="193" t="s">
        <v>134</v>
      </c>
      <c r="E315" s="194" t="s">
        <v>1175</v>
      </c>
      <c r="F315" s="195" t="s">
        <v>1176</v>
      </c>
      <c r="G315" s="196" t="s">
        <v>145</v>
      </c>
      <c r="H315" s="197">
        <v>14</v>
      </c>
      <c r="I315" s="198"/>
      <c r="J315" s="197">
        <f>ROUND(I315*H315,2)</f>
        <v>0</v>
      </c>
      <c r="K315" s="195" t="s">
        <v>20</v>
      </c>
      <c r="L315" s="61"/>
      <c r="M315" s="199" t="s">
        <v>20</v>
      </c>
      <c r="N315" s="200" t="s">
        <v>39</v>
      </c>
      <c r="O315" s="42"/>
      <c r="P315" s="201">
        <f>O315*H315</f>
        <v>0</v>
      </c>
      <c r="Q315" s="201">
        <v>0.12303</v>
      </c>
      <c r="R315" s="201">
        <f>Q315*H315</f>
        <v>1.7224200000000001</v>
      </c>
      <c r="S315" s="201">
        <v>0</v>
      </c>
      <c r="T315" s="202">
        <f>S315*H315</f>
        <v>0</v>
      </c>
      <c r="AR315" s="24" t="s">
        <v>138</v>
      </c>
      <c r="AT315" s="24" t="s">
        <v>134</v>
      </c>
      <c r="AU315" s="24" t="s">
        <v>78</v>
      </c>
      <c r="AY315" s="24" t="s">
        <v>132</v>
      </c>
      <c r="BE315" s="203">
        <f>IF(N315="základní",J315,0)</f>
        <v>0</v>
      </c>
      <c r="BF315" s="203">
        <f>IF(N315="snížená",J315,0)</f>
        <v>0</v>
      </c>
      <c r="BG315" s="203">
        <f>IF(N315="zákl. přenesená",J315,0)</f>
        <v>0</v>
      </c>
      <c r="BH315" s="203">
        <f>IF(N315="sníž. přenesená",J315,0)</f>
        <v>0</v>
      </c>
      <c r="BI315" s="203">
        <f>IF(N315="nulová",J315,0)</f>
        <v>0</v>
      </c>
      <c r="BJ315" s="24" t="s">
        <v>76</v>
      </c>
      <c r="BK315" s="203">
        <f>ROUND(I315*H315,2)</f>
        <v>0</v>
      </c>
      <c r="BL315" s="24" t="s">
        <v>138</v>
      </c>
      <c r="BM315" s="24" t="s">
        <v>1177</v>
      </c>
    </row>
    <row r="316" spans="2:65" s="11" customFormat="1" ht="13.5">
      <c r="B316" s="204"/>
      <c r="C316" s="205"/>
      <c r="D316" s="206" t="s">
        <v>140</v>
      </c>
      <c r="E316" s="207" t="s">
        <v>20</v>
      </c>
      <c r="F316" s="208" t="s">
        <v>1178</v>
      </c>
      <c r="G316" s="205"/>
      <c r="H316" s="209" t="s">
        <v>20</v>
      </c>
      <c r="I316" s="210"/>
      <c r="J316" s="205"/>
      <c r="K316" s="205"/>
      <c r="L316" s="211"/>
      <c r="M316" s="212"/>
      <c r="N316" s="213"/>
      <c r="O316" s="213"/>
      <c r="P316" s="213"/>
      <c r="Q316" s="213"/>
      <c r="R316" s="213"/>
      <c r="S316" s="213"/>
      <c r="T316" s="214"/>
      <c r="AT316" s="215" t="s">
        <v>140</v>
      </c>
      <c r="AU316" s="215" t="s">
        <v>78</v>
      </c>
      <c r="AV316" s="11" t="s">
        <v>76</v>
      </c>
      <c r="AW316" s="11" t="s">
        <v>32</v>
      </c>
      <c r="AX316" s="11" t="s">
        <v>68</v>
      </c>
      <c r="AY316" s="215" t="s">
        <v>132</v>
      </c>
    </row>
    <row r="317" spans="2:65" s="12" customFormat="1" ht="13.5">
      <c r="B317" s="216"/>
      <c r="C317" s="217"/>
      <c r="D317" s="218" t="s">
        <v>140</v>
      </c>
      <c r="E317" s="219" t="s">
        <v>20</v>
      </c>
      <c r="F317" s="220" t="s">
        <v>1179</v>
      </c>
      <c r="G317" s="217"/>
      <c r="H317" s="221">
        <v>14</v>
      </c>
      <c r="I317" s="222"/>
      <c r="J317" s="217"/>
      <c r="K317" s="217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140</v>
      </c>
      <c r="AU317" s="227" t="s">
        <v>78</v>
      </c>
      <c r="AV317" s="12" t="s">
        <v>78</v>
      </c>
      <c r="AW317" s="12" t="s">
        <v>32</v>
      </c>
      <c r="AX317" s="12" t="s">
        <v>76</v>
      </c>
      <c r="AY317" s="227" t="s">
        <v>132</v>
      </c>
    </row>
    <row r="318" spans="2:65" s="1" customFormat="1" ht="22.5" customHeight="1">
      <c r="B318" s="41"/>
      <c r="C318" s="256" t="s">
        <v>1180</v>
      </c>
      <c r="D318" s="256" t="s">
        <v>296</v>
      </c>
      <c r="E318" s="257" t="s">
        <v>1181</v>
      </c>
      <c r="F318" s="258" t="s">
        <v>1182</v>
      </c>
      <c r="G318" s="259" t="s">
        <v>145</v>
      </c>
      <c r="H318" s="260">
        <v>2</v>
      </c>
      <c r="I318" s="261"/>
      <c r="J318" s="260">
        <f>ROUND(I318*H318,2)</f>
        <v>0</v>
      </c>
      <c r="K318" s="258" t="s">
        <v>20</v>
      </c>
      <c r="L318" s="262"/>
      <c r="M318" s="263" t="s">
        <v>20</v>
      </c>
      <c r="N318" s="264" t="s">
        <v>39</v>
      </c>
      <c r="O318" s="42"/>
      <c r="P318" s="201">
        <f>O318*H318</f>
        <v>0</v>
      </c>
      <c r="Q318" s="201">
        <v>5.4999999999999997E-3</v>
      </c>
      <c r="R318" s="201">
        <f>Q318*H318</f>
        <v>1.0999999999999999E-2</v>
      </c>
      <c r="S318" s="201">
        <v>0</v>
      </c>
      <c r="T318" s="202">
        <f>S318*H318</f>
        <v>0</v>
      </c>
      <c r="AR318" s="24" t="s">
        <v>172</v>
      </c>
      <c r="AT318" s="24" t="s">
        <v>296</v>
      </c>
      <c r="AU318" s="24" t="s">
        <v>78</v>
      </c>
      <c r="AY318" s="24" t="s">
        <v>132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24" t="s">
        <v>76</v>
      </c>
      <c r="BK318" s="203">
        <f>ROUND(I318*H318,2)</f>
        <v>0</v>
      </c>
      <c r="BL318" s="24" t="s">
        <v>138</v>
      </c>
      <c r="BM318" s="24" t="s">
        <v>1183</v>
      </c>
    </row>
    <row r="319" spans="2:65" s="12" customFormat="1" ht="13.5">
      <c r="B319" s="216"/>
      <c r="C319" s="217"/>
      <c r="D319" s="218" t="s">
        <v>140</v>
      </c>
      <c r="E319" s="219" t="s">
        <v>20</v>
      </c>
      <c r="F319" s="220" t="s">
        <v>1184</v>
      </c>
      <c r="G319" s="217"/>
      <c r="H319" s="221">
        <v>2</v>
      </c>
      <c r="I319" s="222"/>
      <c r="J319" s="217"/>
      <c r="K319" s="217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140</v>
      </c>
      <c r="AU319" s="227" t="s">
        <v>78</v>
      </c>
      <c r="AV319" s="12" t="s">
        <v>78</v>
      </c>
      <c r="AW319" s="12" t="s">
        <v>32</v>
      </c>
      <c r="AX319" s="12" t="s">
        <v>76</v>
      </c>
      <c r="AY319" s="227" t="s">
        <v>132</v>
      </c>
    </row>
    <row r="320" spans="2:65" s="1" customFormat="1" ht="22.5" customHeight="1">
      <c r="B320" s="41"/>
      <c r="C320" s="256" t="s">
        <v>1185</v>
      </c>
      <c r="D320" s="256" t="s">
        <v>296</v>
      </c>
      <c r="E320" s="257" t="s">
        <v>1186</v>
      </c>
      <c r="F320" s="258" t="s">
        <v>1187</v>
      </c>
      <c r="G320" s="259" t="s">
        <v>145</v>
      </c>
      <c r="H320" s="260">
        <v>12</v>
      </c>
      <c r="I320" s="261"/>
      <c r="J320" s="260">
        <f>ROUND(I320*H320,2)</f>
        <v>0</v>
      </c>
      <c r="K320" s="258" t="s">
        <v>20</v>
      </c>
      <c r="L320" s="262"/>
      <c r="M320" s="263" t="s">
        <v>20</v>
      </c>
      <c r="N320" s="264" t="s">
        <v>39</v>
      </c>
      <c r="O320" s="42"/>
      <c r="P320" s="201">
        <f>O320*H320</f>
        <v>0</v>
      </c>
      <c r="Q320" s="201">
        <v>0.01</v>
      </c>
      <c r="R320" s="201">
        <f>Q320*H320</f>
        <v>0.12</v>
      </c>
      <c r="S320" s="201">
        <v>0</v>
      </c>
      <c r="T320" s="202">
        <f>S320*H320</f>
        <v>0</v>
      </c>
      <c r="AR320" s="24" t="s">
        <v>172</v>
      </c>
      <c r="AT320" s="24" t="s">
        <v>296</v>
      </c>
      <c r="AU320" s="24" t="s">
        <v>78</v>
      </c>
      <c r="AY320" s="24" t="s">
        <v>132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4" t="s">
        <v>76</v>
      </c>
      <c r="BK320" s="203">
        <f>ROUND(I320*H320,2)</f>
        <v>0</v>
      </c>
      <c r="BL320" s="24" t="s">
        <v>138</v>
      </c>
      <c r="BM320" s="24" t="s">
        <v>1188</v>
      </c>
    </row>
    <row r="321" spans="2:65" s="12" customFormat="1" ht="13.5">
      <c r="B321" s="216"/>
      <c r="C321" s="217"/>
      <c r="D321" s="218" t="s">
        <v>140</v>
      </c>
      <c r="E321" s="219" t="s">
        <v>20</v>
      </c>
      <c r="F321" s="220" t="s">
        <v>1189</v>
      </c>
      <c r="G321" s="217"/>
      <c r="H321" s="221">
        <v>12</v>
      </c>
      <c r="I321" s="222"/>
      <c r="J321" s="217"/>
      <c r="K321" s="217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140</v>
      </c>
      <c r="AU321" s="227" t="s">
        <v>78</v>
      </c>
      <c r="AV321" s="12" t="s">
        <v>78</v>
      </c>
      <c r="AW321" s="12" t="s">
        <v>32</v>
      </c>
      <c r="AX321" s="12" t="s">
        <v>76</v>
      </c>
      <c r="AY321" s="227" t="s">
        <v>132</v>
      </c>
    </row>
    <row r="322" spans="2:65" s="1" customFormat="1" ht="22.5" customHeight="1">
      <c r="B322" s="41"/>
      <c r="C322" s="256" t="s">
        <v>1190</v>
      </c>
      <c r="D322" s="256" t="s">
        <v>296</v>
      </c>
      <c r="E322" s="257" t="s">
        <v>1191</v>
      </c>
      <c r="F322" s="258" t="s">
        <v>1192</v>
      </c>
      <c r="G322" s="259" t="s">
        <v>145</v>
      </c>
      <c r="H322" s="260">
        <v>12</v>
      </c>
      <c r="I322" s="261"/>
      <c r="J322" s="260">
        <f>ROUND(I322*H322,2)</f>
        <v>0</v>
      </c>
      <c r="K322" s="258" t="s">
        <v>20</v>
      </c>
      <c r="L322" s="262"/>
      <c r="M322" s="263" t="s">
        <v>20</v>
      </c>
      <c r="N322" s="264" t="s">
        <v>39</v>
      </c>
      <c r="O322" s="42"/>
      <c r="P322" s="201">
        <f>O322*H322</f>
        <v>0</v>
      </c>
      <c r="Q322" s="201">
        <v>1E-3</v>
      </c>
      <c r="R322" s="201">
        <f>Q322*H322</f>
        <v>1.2E-2</v>
      </c>
      <c r="S322" s="201">
        <v>0</v>
      </c>
      <c r="T322" s="202">
        <f>S322*H322</f>
        <v>0</v>
      </c>
      <c r="AR322" s="24" t="s">
        <v>172</v>
      </c>
      <c r="AT322" s="24" t="s">
        <v>296</v>
      </c>
      <c r="AU322" s="24" t="s">
        <v>78</v>
      </c>
      <c r="AY322" s="24" t="s">
        <v>132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4" t="s">
        <v>76</v>
      </c>
      <c r="BK322" s="203">
        <f>ROUND(I322*H322,2)</f>
        <v>0</v>
      </c>
      <c r="BL322" s="24" t="s">
        <v>138</v>
      </c>
      <c r="BM322" s="24" t="s">
        <v>1193</v>
      </c>
    </row>
    <row r="323" spans="2:65" s="12" customFormat="1" ht="13.5">
      <c r="B323" s="216"/>
      <c r="C323" s="217"/>
      <c r="D323" s="218" t="s">
        <v>140</v>
      </c>
      <c r="E323" s="219" t="s">
        <v>20</v>
      </c>
      <c r="F323" s="220" t="s">
        <v>196</v>
      </c>
      <c r="G323" s="217"/>
      <c r="H323" s="221">
        <v>12</v>
      </c>
      <c r="I323" s="222"/>
      <c r="J323" s="217"/>
      <c r="K323" s="217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140</v>
      </c>
      <c r="AU323" s="227" t="s">
        <v>78</v>
      </c>
      <c r="AV323" s="12" t="s">
        <v>78</v>
      </c>
      <c r="AW323" s="12" t="s">
        <v>32</v>
      </c>
      <c r="AX323" s="12" t="s">
        <v>76</v>
      </c>
      <c r="AY323" s="227" t="s">
        <v>132</v>
      </c>
    </row>
    <row r="324" spans="2:65" s="1" customFormat="1" ht="22.5" customHeight="1">
      <c r="B324" s="41"/>
      <c r="C324" s="193" t="s">
        <v>1194</v>
      </c>
      <c r="D324" s="193" t="s">
        <v>134</v>
      </c>
      <c r="E324" s="194" t="s">
        <v>1195</v>
      </c>
      <c r="F324" s="195" t="s">
        <v>1196</v>
      </c>
      <c r="G324" s="196" t="s">
        <v>145</v>
      </c>
      <c r="H324" s="197">
        <v>2</v>
      </c>
      <c r="I324" s="198"/>
      <c r="J324" s="197">
        <f>ROUND(I324*H324,2)</f>
        <v>0</v>
      </c>
      <c r="K324" s="195" t="s">
        <v>20</v>
      </c>
      <c r="L324" s="61"/>
      <c r="M324" s="199" t="s">
        <v>20</v>
      </c>
      <c r="N324" s="200" t="s">
        <v>39</v>
      </c>
      <c r="O324" s="42"/>
      <c r="P324" s="201">
        <f>O324*H324</f>
        <v>0</v>
      </c>
      <c r="Q324" s="201">
        <v>8.0000000000000004E-4</v>
      </c>
      <c r="R324" s="201">
        <f>Q324*H324</f>
        <v>1.6000000000000001E-3</v>
      </c>
      <c r="S324" s="201">
        <v>0</v>
      </c>
      <c r="T324" s="202">
        <f>S324*H324</f>
        <v>0</v>
      </c>
      <c r="AR324" s="24" t="s">
        <v>138</v>
      </c>
      <c r="AT324" s="24" t="s">
        <v>134</v>
      </c>
      <c r="AU324" s="24" t="s">
        <v>78</v>
      </c>
      <c r="AY324" s="24" t="s">
        <v>132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4" t="s">
        <v>76</v>
      </c>
      <c r="BK324" s="203">
        <f>ROUND(I324*H324,2)</f>
        <v>0</v>
      </c>
      <c r="BL324" s="24" t="s">
        <v>138</v>
      </c>
      <c r="BM324" s="24" t="s">
        <v>1197</v>
      </c>
    </row>
    <row r="325" spans="2:65" s="11" customFormat="1" ht="13.5">
      <c r="B325" s="204"/>
      <c r="C325" s="205"/>
      <c r="D325" s="206" t="s">
        <v>140</v>
      </c>
      <c r="E325" s="207" t="s">
        <v>20</v>
      </c>
      <c r="F325" s="208" t="s">
        <v>1198</v>
      </c>
      <c r="G325" s="205"/>
      <c r="H325" s="209" t="s">
        <v>20</v>
      </c>
      <c r="I325" s="210"/>
      <c r="J325" s="205"/>
      <c r="K325" s="205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140</v>
      </c>
      <c r="AU325" s="215" t="s">
        <v>78</v>
      </c>
      <c r="AV325" s="11" t="s">
        <v>76</v>
      </c>
      <c r="AW325" s="11" t="s">
        <v>32</v>
      </c>
      <c r="AX325" s="11" t="s">
        <v>68</v>
      </c>
      <c r="AY325" s="215" t="s">
        <v>132</v>
      </c>
    </row>
    <row r="326" spans="2:65" s="12" customFormat="1" ht="13.5">
      <c r="B326" s="216"/>
      <c r="C326" s="217"/>
      <c r="D326" s="218" t="s">
        <v>140</v>
      </c>
      <c r="E326" s="219" t="s">
        <v>20</v>
      </c>
      <c r="F326" s="220" t="s">
        <v>1199</v>
      </c>
      <c r="G326" s="217"/>
      <c r="H326" s="221">
        <v>2</v>
      </c>
      <c r="I326" s="222"/>
      <c r="J326" s="217"/>
      <c r="K326" s="217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140</v>
      </c>
      <c r="AU326" s="227" t="s">
        <v>78</v>
      </c>
      <c r="AV326" s="12" t="s">
        <v>78</v>
      </c>
      <c r="AW326" s="12" t="s">
        <v>32</v>
      </c>
      <c r="AX326" s="12" t="s">
        <v>76</v>
      </c>
      <c r="AY326" s="227" t="s">
        <v>132</v>
      </c>
    </row>
    <row r="327" spans="2:65" s="1" customFormat="1" ht="22.5" customHeight="1">
      <c r="B327" s="41"/>
      <c r="C327" s="256" t="s">
        <v>1200</v>
      </c>
      <c r="D327" s="256" t="s">
        <v>296</v>
      </c>
      <c r="E327" s="257" t="s">
        <v>1201</v>
      </c>
      <c r="F327" s="258" t="s">
        <v>1202</v>
      </c>
      <c r="G327" s="259" t="s">
        <v>145</v>
      </c>
      <c r="H327" s="260">
        <v>1</v>
      </c>
      <c r="I327" s="261"/>
      <c r="J327" s="260">
        <f>ROUND(I327*H327,2)</f>
        <v>0</v>
      </c>
      <c r="K327" s="258" t="s">
        <v>20</v>
      </c>
      <c r="L327" s="262"/>
      <c r="M327" s="263" t="s">
        <v>20</v>
      </c>
      <c r="N327" s="264" t="s">
        <v>39</v>
      </c>
      <c r="O327" s="42"/>
      <c r="P327" s="201">
        <f>O327*H327</f>
        <v>0</v>
      </c>
      <c r="Q327" s="201">
        <v>1.83E-2</v>
      </c>
      <c r="R327" s="201">
        <f>Q327*H327</f>
        <v>1.83E-2</v>
      </c>
      <c r="S327" s="201">
        <v>0</v>
      </c>
      <c r="T327" s="202">
        <f>S327*H327</f>
        <v>0</v>
      </c>
      <c r="AR327" s="24" t="s">
        <v>172</v>
      </c>
      <c r="AT327" s="24" t="s">
        <v>296</v>
      </c>
      <c r="AU327" s="24" t="s">
        <v>78</v>
      </c>
      <c r="AY327" s="24" t="s">
        <v>132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4" t="s">
        <v>76</v>
      </c>
      <c r="BK327" s="203">
        <f>ROUND(I327*H327,2)</f>
        <v>0</v>
      </c>
      <c r="BL327" s="24" t="s">
        <v>138</v>
      </c>
      <c r="BM327" s="24" t="s">
        <v>1203</v>
      </c>
    </row>
    <row r="328" spans="2:65" s="12" customFormat="1" ht="13.5">
      <c r="B328" s="216"/>
      <c r="C328" s="217"/>
      <c r="D328" s="218" t="s">
        <v>140</v>
      </c>
      <c r="E328" s="219" t="s">
        <v>20</v>
      </c>
      <c r="F328" s="220" t="s">
        <v>519</v>
      </c>
      <c r="G328" s="217"/>
      <c r="H328" s="221">
        <v>1</v>
      </c>
      <c r="I328" s="222"/>
      <c r="J328" s="217"/>
      <c r="K328" s="217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140</v>
      </c>
      <c r="AU328" s="227" t="s">
        <v>78</v>
      </c>
      <c r="AV328" s="12" t="s">
        <v>78</v>
      </c>
      <c r="AW328" s="12" t="s">
        <v>32</v>
      </c>
      <c r="AX328" s="12" t="s">
        <v>76</v>
      </c>
      <c r="AY328" s="227" t="s">
        <v>132</v>
      </c>
    </row>
    <row r="329" spans="2:65" s="1" customFormat="1" ht="22.5" customHeight="1">
      <c r="B329" s="41"/>
      <c r="C329" s="256" t="s">
        <v>1204</v>
      </c>
      <c r="D329" s="256" t="s">
        <v>296</v>
      </c>
      <c r="E329" s="257" t="s">
        <v>1205</v>
      </c>
      <c r="F329" s="258" t="s">
        <v>1206</v>
      </c>
      <c r="G329" s="259" t="s">
        <v>145</v>
      </c>
      <c r="H329" s="260">
        <v>1</v>
      </c>
      <c r="I329" s="261"/>
      <c r="J329" s="260">
        <f>ROUND(I329*H329,2)</f>
        <v>0</v>
      </c>
      <c r="K329" s="258" t="s">
        <v>20</v>
      </c>
      <c r="L329" s="262"/>
      <c r="M329" s="263" t="s">
        <v>20</v>
      </c>
      <c r="N329" s="264" t="s">
        <v>39</v>
      </c>
      <c r="O329" s="42"/>
      <c r="P329" s="201">
        <f>O329*H329</f>
        <v>0</v>
      </c>
      <c r="Q329" s="201">
        <v>8.8000000000000005E-3</v>
      </c>
      <c r="R329" s="201">
        <f>Q329*H329</f>
        <v>8.8000000000000005E-3</v>
      </c>
      <c r="S329" s="201">
        <v>0</v>
      </c>
      <c r="T329" s="202">
        <f>S329*H329</f>
        <v>0</v>
      </c>
      <c r="AR329" s="24" t="s">
        <v>172</v>
      </c>
      <c r="AT329" s="24" t="s">
        <v>296</v>
      </c>
      <c r="AU329" s="24" t="s">
        <v>78</v>
      </c>
      <c r="AY329" s="24" t="s">
        <v>132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4" t="s">
        <v>76</v>
      </c>
      <c r="BK329" s="203">
        <f>ROUND(I329*H329,2)</f>
        <v>0</v>
      </c>
      <c r="BL329" s="24" t="s">
        <v>138</v>
      </c>
      <c r="BM329" s="24" t="s">
        <v>1207</v>
      </c>
    </row>
    <row r="330" spans="2:65" s="12" customFormat="1" ht="13.5">
      <c r="B330" s="216"/>
      <c r="C330" s="217"/>
      <c r="D330" s="218" t="s">
        <v>140</v>
      </c>
      <c r="E330" s="219" t="s">
        <v>20</v>
      </c>
      <c r="F330" s="220" t="s">
        <v>1208</v>
      </c>
      <c r="G330" s="217"/>
      <c r="H330" s="221">
        <v>1</v>
      </c>
      <c r="I330" s="222"/>
      <c r="J330" s="217"/>
      <c r="K330" s="217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140</v>
      </c>
      <c r="AU330" s="227" t="s">
        <v>78</v>
      </c>
      <c r="AV330" s="12" t="s">
        <v>78</v>
      </c>
      <c r="AW330" s="12" t="s">
        <v>32</v>
      </c>
      <c r="AX330" s="12" t="s">
        <v>76</v>
      </c>
      <c r="AY330" s="227" t="s">
        <v>132</v>
      </c>
    </row>
    <row r="331" spans="2:65" s="1" customFormat="1" ht="22.5" customHeight="1">
      <c r="B331" s="41"/>
      <c r="C331" s="256" t="s">
        <v>1209</v>
      </c>
      <c r="D331" s="256" t="s">
        <v>296</v>
      </c>
      <c r="E331" s="257" t="s">
        <v>1210</v>
      </c>
      <c r="F331" s="258" t="s">
        <v>1211</v>
      </c>
      <c r="G331" s="259" t="s">
        <v>145</v>
      </c>
      <c r="H331" s="260">
        <v>1</v>
      </c>
      <c r="I331" s="261"/>
      <c r="J331" s="260">
        <f>ROUND(I331*H331,2)</f>
        <v>0</v>
      </c>
      <c r="K331" s="258" t="s">
        <v>20</v>
      </c>
      <c r="L331" s="262"/>
      <c r="M331" s="263" t="s">
        <v>20</v>
      </c>
      <c r="N331" s="264" t="s">
        <v>39</v>
      </c>
      <c r="O331" s="42"/>
      <c r="P331" s="201">
        <f>O331*H331</f>
        <v>0</v>
      </c>
      <c r="Q331" s="201">
        <v>2.7E-2</v>
      </c>
      <c r="R331" s="201">
        <f>Q331*H331</f>
        <v>2.7E-2</v>
      </c>
      <c r="S331" s="201">
        <v>0</v>
      </c>
      <c r="T331" s="202">
        <f>S331*H331</f>
        <v>0</v>
      </c>
      <c r="AR331" s="24" t="s">
        <v>172</v>
      </c>
      <c r="AT331" s="24" t="s">
        <v>296</v>
      </c>
      <c r="AU331" s="24" t="s">
        <v>78</v>
      </c>
      <c r="AY331" s="24" t="s">
        <v>132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76</v>
      </c>
      <c r="BK331" s="203">
        <f>ROUND(I331*H331,2)</f>
        <v>0</v>
      </c>
      <c r="BL331" s="24" t="s">
        <v>138</v>
      </c>
      <c r="BM331" s="24" t="s">
        <v>1212</v>
      </c>
    </row>
    <row r="332" spans="2:65" s="12" customFormat="1" ht="13.5">
      <c r="B332" s="216"/>
      <c r="C332" s="217"/>
      <c r="D332" s="218" t="s">
        <v>140</v>
      </c>
      <c r="E332" s="219" t="s">
        <v>20</v>
      </c>
      <c r="F332" s="220" t="s">
        <v>76</v>
      </c>
      <c r="G332" s="217"/>
      <c r="H332" s="221">
        <v>1</v>
      </c>
      <c r="I332" s="222"/>
      <c r="J332" s="217"/>
      <c r="K332" s="217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140</v>
      </c>
      <c r="AU332" s="227" t="s">
        <v>78</v>
      </c>
      <c r="AV332" s="12" t="s">
        <v>78</v>
      </c>
      <c r="AW332" s="12" t="s">
        <v>32</v>
      </c>
      <c r="AX332" s="12" t="s">
        <v>76</v>
      </c>
      <c r="AY332" s="227" t="s">
        <v>132</v>
      </c>
    </row>
    <row r="333" spans="2:65" s="1" customFormat="1" ht="22.5" customHeight="1">
      <c r="B333" s="41"/>
      <c r="C333" s="193" t="s">
        <v>1213</v>
      </c>
      <c r="D333" s="193" t="s">
        <v>134</v>
      </c>
      <c r="E333" s="194" t="s">
        <v>1214</v>
      </c>
      <c r="F333" s="195" t="s">
        <v>1215</v>
      </c>
      <c r="G333" s="196" t="s">
        <v>145</v>
      </c>
      <c r="H333" s="197">
        <v>3</v>
      </c>
      <c r="I333" s="198"/>
      <c r="J333" s="197">
        <f>ROUND(I333*H333,2)</f>
        <v>0</v>
      </c>
      <c r="K333" s="195" t="s">
        <v>20</v>
      </c>
      <c r="L333" s="61"/>
      <c r="M333" s="199" t="s">
        <v>20</v>
      </c>
      <c r="N333" s="200" t="s">
        <v>39</v>
      </c>
      <c r="O333" s="42"/>
      <c r="P333" s="201">
        <f>O333*H333</f>
        <v>0</v>
      </c>
      <c r="Q333" s="201">
        <v>3.4000000000000002E-4</v>
      </c>
      <c r="R333" s="201">
        <f>Q333*H333</f>
        <v>1.0200000000000001E-3</v>
      </c>
      <c r="S333" s="201">
        <v>0</v>
      </c>
      <c r="T333" s="202">
        <f>S333*H333</f>
        <v>0</v>
      </c>
      <c r="AR333" s="24" t="s">
        <v>138</v>
      </c>
      <c r="AT333" s="24" t="s">
        <v>134</v>
      </c>
      <c r="AU333" s="24" t="s">
        <v>78</v>
      </c>
      <c r="AY333" s="24" t="s">
        <v>132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24" t="s">
        <v>76</v>
      </c>
      <c r="BK333" s="203">
        <f>ROUND(I333*H333,2)</f>
        <v>0</v>
      </c>
      <c r="BL333" s="24" t="s">
        <v>138</v>
      </c>
      <c r="BM333" s="24" t="s">
        <v>1216</v>
      </c>
    </row>
    <row r="334" spans="2:65" s="11" customFormat="1" ht="13.5">
      <c r="B334" s="204"/>
      <c r="C334" s="205"/>
      <c r="D334" s="206" t="s">
        <v>140</v>
      </c>
      <c r="E334" s="207" t="s">
        <v>20</v>
      </c>
      <c r="F334" s="208" t="s">
        <v>1217</v>
      </c>
      <c r="G334" s="205"/>
      <c r="H334" s="209" t="s">
        <v>20</v>
      </c>
      <c r="I334" s="210"/>
      <c r="J334" s="205"/>
      <c r="K334" s="205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140</v>
      </c>
      <c r="AU334" s="215" t="s">
        <v>78</v>
      </c>
      <c r="AV334" s="11" t="s">
        <v>76</v>
      </c>
      <c r="AW334" s="11" t="s">
        <v>32</v>
      </c>
      <c r="AX334" s="11" t="s">
        <v>68</v>
      </c>
      <c r="AY334" s="215" t="s">
        <v>132</v>
      </c>
    </row>
    <row r="335" spans="2:65" s="12" customFormat="1" ht="13.5">
      <c r="B335" s="216"/>
      <c r="C335" s="217"/>
      <c r="D335" s="218" t="s">
        <v>140</v>
      </c>
      <c r="E335" s="219" t="s">
        <v>20</v>
      </c>
      <c r="F335" s="220" t="s">
        <v>148</v>
      </c>
      <c r="G335" s="217"/>
      <c r="H335" s="221">
        <v>3</v>
      </c>
      <c r="I335" s="222"/>
      <c r="J335" s="217"/>
      <c r="K335" s="217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140</v>
      </c>
      <c r="AU335" s="227" t="s">
        <v>78</v>
      </c>
      <c r="AV335" s="12" t="s">
        <v>78</v>
      </c>
      <c r="AW335" s="12" t="s">
        <v>32</v>
      </c>
      <c r="AX335" s="12" t="s">
        <v>76</v>
      </c>
      <c r="AY335" s="227" t="s">
        <v>132</v>
      </c>
    </row>
    <row r="336" spans="2:65" s="1" customFormat="1" ht="22.5" customHeight="1">
      <c r="B336" s="41"/>
      <c r="C336" s="256" t="s">
        <v>1218</v>
      </c>
      <c r="D336" s="256" t="s">
        <v>296</v>
      </c>
      <c r="E336" s="257" t="s">
        <v>1219</v>
      </c>
      <c r="F336" s="258" t="s">
        <v>1220</v>
      </c>
      <c r="G336" s="259" t="s">
        <v>145</v>
      </c>
      <c r="H336" s="260">
        <v>3</v>
      </c>
      <c r="I336" s="261"/>
      <c r="J336" s="260">
        <f>ROUND(I336*H336,2)</f>
        <v>0</v>
      </c>
      <c r="K336" s="258" t="s">
        <v>20</v>
      </c>
      <c r="L336" s="262"/>
      <c r="M336" s="263" t="s">
        <v>20</v>
      </c>
      <c r="N336" s="264" t="s">
        <v>39</v>
      </c>
      <c r="O336" s="42"/>
      <c r="P336" s="201">
        <f>O336*H336</f>
        <v>0</v>
      </c>
      <c r="Q336" s="201">
        <v>3.7999999999999999E-2</v>
      </c>
      <c r="R336" s="201">
        <f>Q336*H336</f>
        <v>0.11399999999999999</v>
      </c>
      <c r="S336" s="201">
        <v>0</v>
      </c>
      <c r="T336" s="202">
        <f>S336*H336</f>
        <v>0</v>
      </c>
      <c r="AR336" s="24" t="s">
        <v>172</v>
      </c>
      <c r="AT336" s="24" t="s">
        <v>296</v>
      </c>
      <c r="AU336" s="24" t="s">
        <v>78</v>
      </c>
      <c r="AY336" s="24" t="s">
        <v>132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24" t="s">
        <v>76</v>
      </c>
      <c r="BK336" s="203">
        <f>ROUND(I336*H336,2)</f>
        <v>0</v>
      </c>
      <c r="BL336" s="24" t="s">
        <v>138</v>
      </c>
      <c r="BM336" s="24" t="s">
        <v>1221</v>
      </c>
    </row>
    <row r="337" spans="2:65" s="12" customFormat="1" ht="13.5">
      <c r="B337" s="216"/>
      <c r="C337" s="217"/>
      <c r="D337" s="218" t="s">
        <v>140</v>
      </c>
      <c r="E337" s="219" t="s">
        <v>20</v>
      </c>
      <c r="F337" s="220" t="s">
        <v>148</v>
      </c>
      <c r="G337" s="217"/>
      <c r="H337" s="221">
        <v>3</v>
      </c>
      <c r="I337" s="222"/>
      <c r="J337" s="217"/>
      <c r="K337" s="217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140</v>
      </c>
      <c r="AU337" s="227" t="s">
        <v>78</v>
      </c>
      <c r="AV337" s="12" t="s">
        <v>78</v>
      </c>
      <c r="AW337" s="12" t="s">
        <v>32</v>
      </c>
      <c r="AX337" s="12" t="s">
        <v>76</v>
      </c>
      <c r="AY337" s="227" t="s">
        <v>132</v>
      </c>
    </row>
    <row r="338" spans="2:65" s="1" customFormat="1" ht="22.5" customHeight="1">
      <c r="B338" s="41"/>
      <c r="C338" s="193" t="s">
        <v>1222</v>
      </c>
      <c r="D338" s="193" t="s">
        <v>134</v>
      </c>
      <c r="E338" s="194" t="s">
        <v>1223</v>
      </c>
      <c r="F338" s="195" t="s">
        <v>1224</v>
      </c>
      <c r="G338" s="196" t="s">
        <v>145</v>
      </c>
      <c r="H338" s="197">
        <v>3</v>
      </c>
      <c r="I338" s="198"/>
      <c r="J338" s="197">
        <f>ROUND(I338*H338,2)</f>
        <v>0</v>
      </c>
      <c r="K338" s="195" t="s">
        <v>20</v>
      </c>
      <c r="L338" s="61"/>
      <c r="M338" s="199" t="s">
        <v>20</v>
      </c>
      <c r="N338" s="200" t="s">
        <v>39</v>
      </c>
      <c r="O338" s="42"/>
      <c r="P338" s="201">
        <f>O338*H338</f>
        <v>0</v>
      </c>
      <c r="Q338" s="201">
        <v>0.32906000000000002</v>
      </c>
      <c r="R338" s="201">
        <f>Q338*H338</f>
        <v>0.98718000000000006</v>
      </c>
      <c r="S338" s="201">
        <v>0</v>
      </c>
      <c r="T338" s="202">
        <f>S338*H338</f>
        <v>0</v>
      </c>
      <c r="AR338" s="24" t="s">
        <v>138</v>
      </c>
      <c r="AT338" s="24" t="s">
        <v>134</v>
      </c>
      <c r="AU338" s="24" t="s">
        <v>78</v>
      </c>
      <c r="AY338" s="24" t="s">
        <v>132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76</v>
      </c>
      <c r="BK338" s="203">
        <f>ROUND(I338*H338,2)</f>
        <v>0</v>
      </c>
      <c r="BL338" s="24" t="s">
        <v>138</v>
      </c>
      <c r="BM338" s="24" t="s">
        <v>1225</v>
      </c>
    </row>
    <row r="339" spans="2:65" s="11" customFormat="1" ht="13.5">
      <c r="B339" s="204"/>
      <c r="C339" s="205"/>
      <c r="D339" s="206" t="s">
        <v>140</v>
      </c>
      <c r="E339" s="207" t="s">
        <v>20</v>
      </c>
      <c r="F339" s="208" t="s">
        <v>1226</v>
      </c>
      <c r="G339" s="205"/>
      <c r="H339" s="209" t="s">
        <v>20</v>
      </c>
      <c r="I339" s="210"/>
      <c r="J339" s="205"/>
      <c r="K339" s="205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140</v>
      </c>
      <c r="AU339" s="215" t="s">
        <v>78</v>
      </c>
      <c r="AV339" s="11" t="s">
        <v>76</v>
      </c>
      <c r="AW339" s="11" t="s">
        <v>32</v>
      </c>
      <c r="AX339" s="11" t="s">
        <v>68</v>
      </c>
      <c r="AY339" s="215" t="s">
        <v>132</v>
      </c>
    </row>
    <row r="340" spans="2:65" s="12" customFormat="1" ht="13.5">
      <c r="B340" s="216"/>
      <c r="C340" s="217"/>
      <c r="D340" s="218" t="s">
        <v>140</v>
      </c>
      <c r="E340" s="219" t="s">
        <v>20</v>
      </c>
      <c r="F340" s="220" t="s">
        <v>148</v>
      </c>
      <c r="G340" s="217"/>
      <c r="H340" s="221">
        <v>3</v>
      </c>
      <c r="I340" s="222"/>
      <c r="J340" s="217"/>
      <c r="K340" s="217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140</v>
      </c>
      <c r="AU340" s="227" t="s">
        <v>78</v>
      </c>
      <c r="AV340" s="12" t="s">
        <v>78</v>
      </c>
      <c r="AW340" s="12" t="s">
        <v>32</v>
      </c>
      <c r="AX340" s="12" t="s">
        <v>76</v>
      </c>
      <c r="AY340" s="227" t="s">
        <v>132</v>
      </c>
    </row>
    <row r="341" spans="2:65" s="1" customFormat="1" ht="22.5" customHeight="1">
      <c r="B341" s="41"/>
      <c r="C341" s="256" t="s">
        <v>1227</v>
      </c>
      <c r="D341" s="256" t="s">
        <v>296</v>
      </c>
      <c r="E341" s="257" t="s">
        <v>1228</v>
      </c>
      <c r="F341" s="258" t="s">
        <v>1229</v>
      </c>
      <c r="G341" s="259" t="s">
        <v>145</v>
      </c>
      <c r="H341" s="260">
        <v>3</v>
      </c>
      <c r="I341" s="261"/>
      <c r="J341" s="260">
        <f>ROUND(I341*H341,2)</f>
        <v>0</v>
      </c>
      <c r="K341" s="258" t="s">
        <v>20</v>
      </c>
      <c r="L341" s="262"/>
      <c r="M341" s="263" t="s">
        <v>20</v>
      </c>
      <c r="N341" s="264" t="s">
        <v>39</v>
      </c>
      <c r="O341" s="42"/>
      <c r="P341" s="201">
        <f>O341*H341</f>
        <v>0</v>
      </c>
      <c r="Q341" s="201">
        <v>1.7999999999999999E-2</v>
      </c>
      <c r="R341" s="201">
        <f>Q341*H341</f>
        <v>5.3999999999999992E-2</v>
      </c>
      <c r="S341" s="201">
        <v>0</v>
      </c>
      <c r="T341" s="202">
        <f>S341*H341</f>
        <v>0</v>
      </c>
      <c r="AR341" s="24" t="s">
        <v>172</v>
      </c>
      <c r="AT341" s="24" t="s">
        <v>296</v>
      </c>
      <c r="AU341" s="24" t="s">
        <v>78</v>
      </c>
      <c r="AY341" s="24" t="s">
        <v>132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4" t="s">
        <v>76</v>
      </c>
      <c r="BK341" s="203">
        <f>ROUND(I341*H341,2)</f>
        <v>0</v>
      </c>
      <c r="BL341" s="24" t="s">
        <v>138</v>
      </c>
      <c r="BM341" s="24" t="s">
        <v>1230</v>
      </c>
    </row>
    <row r="342" spans="2:65" s="12" customFormat="1" ht="13.5">
      <c r="B342" s="216"/>
      <c r="C342" s="217"/>
      <c r="D342" s="218" t="s">
        <v>140</v>
      </c>
      <c r="E342" s="219" t="s">
        <v>20</v>
      </c>
      <c r="F342" s="220" t="s">
        <v>148</v>
      </c>
      <c r="G342" s="217"/>
      <c r="H342" s="221">
        <v>3</v>
      </c>
      <c r="I342" s="222"/>
      <c r="J342" s="217"/>
      <c r="K342" s="217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140</v>
      </c>
      <c r="AU342" s="227" t="s">
        <v>78</v>
      </c>
      <c r="AV342" s="12" t="s">
        <v>78</v>
      </c>
      <c r="AW342" s="12" t="s">
        <v>32</v>
      </c>
      <c r="AX342" s="12" t="s">
        <v>76</v>
      </c>
      <c r="AY342" s="227" t="s">
        <v>132</v>
      </c>
    </row>
    <row r="343" spans="2:65" s="1" customFormat="1" ht="22.5" customHeight="1">
      <c r="B343" s="41"/>
      <c r="C343" s="256" t="s">
        <v>1231</v>
      </c>
      <c r="D343" s="256" t="s">
        <v>296</v>
      </c>
      <c r="E343" s="257" t="s">
        <v>1232</v>
      </c>
      <c r="F343" s="258" t="s">
        <v>1233</v>
      </c>
      <c r="G343" s="259" t="s">
        <v>145</v>
      </c>
      <c r="H343" s="260">
        <v>3</v>
      </c>
      <c r="I343" s="261"/>
      <c r="J343" s="260">
        <f>ROUND(I343*H343,2)</f>
        <v>0</v>
      </c>
      <c r="K343" s="258" t="s">
        <v>20</v>
      </c>
      <c r="L343" s="262"/>
      <c r="M343" s="263" t="s">
        <v>20</v>
      </c>
      <c r="N343" s="264" t="s">
        <v>39</v>
      </c>
      <c r="O343" s="42"/>
      <c r="P343" s="201">
        <f>O343*H343</f>
        <v>0</v>
      </c>
      <c r="Q343" s="201">
        <v>1E-3</v>
      </c>
      <c r="R343" s="201">
        <f>Q343*H343</f>
        <v>3.0000000000000001E-3</v>
      </c>
      <c r="S343" s="201">
        <v>0</v>
      </c>
      <c r="T343" s="202">
        <f>S343*H343</f>
        <v>0</v>
      </c>
      <c r="AR343" s="24" t="s">
        <v>172</v>
      </c>
      <c r="AT343" s="24" t="s">
        <v>296</v>
      </c>
      <c r="AU343" s="24" t="s">
        <v>78</v>
      </c>
      <c r="AY343" s="24" t="s">
        <v>132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76</v>
      </c>
      <c r="BK343" s="203">
        <f>ROUND(I343*H343,2)</f>
        <v>0</v>
      </c>
      <c r="BL343" s="24" t="s">
        <v>138</v>
      </c>
      <c r="BM343" s="24" t="s">
        <v>1234</v>
      </c>
    </row>
    <row r="344" spans="2:65" s="12" customFormat="1" ht="13.5">
      <c r="B344" s="216"/>
      <c r="C344" s="217"/>
      <c r="D344" s="218" t="s">
        <v>140</v>
      </c>
      <c r="E344" s="219" t="s">
        <v>20</v>
      </c>
      <c r="F344" s="220" t="s">
        <v>148</v>
      </c>
      <c r="G344" s="217"/>
      <c r="H344" s="221">
        <v>3</v>
      </c>
      <c r="I344" s="222"/>
      <c r="J344" s="217"/>
      <c r="K344" s="217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140</v>
      </c>
      <c r="AU344" s="227" t="s">
        <v>78</v>
      </c>
      <c r="AV344" s="12" t="s">
        <v>78</v>
      </c>
      <c r="AW344" s="12" t="s">
        <v>32</v>
      </c>
      <c r="AX344" s="12" t="s">
        <v>76</v>
      </c>
      <c r="AY344" s="227" t="s">
        <v>132</v>
      </c>
    </row>
    <row r="345" spans="2:65" s="1" customFormat="1" ht="22.5" customHeight="1">
      <c r="B345" s="41"/>
      <c r="C345" s="193" t="s">
        <v>1235</v>
      </c>
      <c r="D345" s="193" t="s">
        <v>134</v>
      </c>
      <c r="E345" s="194" t="s">
        <v>1236</v>
      </c>
      <c r="F345" s="195" t="s">
        <v>1237</v>
      </c>
      <c r="G345" s="196" t="s">
        <v>137</v>
      </c>
      <c r="H345" s="197">
        <v>69.5</v>
      </c>
      <c r="I345" s="198"/>
      <c r="J345" s="197">
        <f>ROUND(I345*H345,2)</f>
        <v>0</v>
      </c>
      <c r="K345" s="195" t="s">
        <v>20</v>
      </c>
      <c r="L345" s="61"/>
      <c r="M345" s="199" t="s">
        <v>20</v>
      </c>
      <c r="N345" s="200" t="s">
        <v>39</v>
      </c>
      <c r="O345" s="42"/>
      <c r="P345" s="201">
        <f>O345*H345</f>
        <v>0</v>
      </c>
      <c r="Q345" s="201">
        <v>0</v>
      </c>
      <c r="R345" s="201">
        <f>Q345*H345</f>
        <v>0</v>
      </c>
      <c r="S345" s="201">
        <v>0</v>
      </c>
      <c r="T345" s="202">
        <f>S345*H345</f>
        <v>0</v>
      </c>
      <c r="AR345" s="24" t="s">
        <v>138</v>
      </c>
      <c r="AT345" s="24" t="s">
        <v>134</v>
      </c>
      <c r="AU345" s="24" t="s">
        <v>78</v>
      </c>
      <c r="AY345" s="24" t="s">
        <v>132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24" t="s">
        <v>76</v>
      </c>
      <c r="BK345" s="203">
        <f>ROUND(I345*H345,2)</f>
        <v>0</v>
      </c>
      <c r="BL345" s="24" t="s">
        <v>138</v>
      </c>
      <c r="BM345" s="24" t="s">
        <v>1238</v>
      </c>
    </row>
    <row r="346" spans="2:65" s="12" customFormat="1" ht="13.5">
      <c r="B346" s="216"/>
      <c r="C346" s="217"/>
      <c r="D346" s="218" t="s">
        <v>140</v>
      </c>
      <c r="E346" s="219" t="s">
        <v>20</v>
      </c>
      <c r="F346" s="220" t="s">
        <v>977</v>
      </c>
      <c r="G346" s="217"/>
      <c r="H346" s="221">
        <v>69.5</v>
      </c>
      <c r="I346" s="222"/>
      <c r="J346" s="217"/>
      <c r="K346" s="217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140</v>
      </c>
      <c r="AU346" s="227" t="s">
        <v>78</v>
      </c>
      <c r="AV346" s="12" t="s">
        <v>78</v>
      </c>
      <c r="AW346" s="12" t="s">
        <v>32</v>
      </c>
      <c r="AX346" s="12" t="s">
        <v>76</v>
      </c>
      <c r="AY346" s="227" t="s">
        <v>132</v>
      </c>
    </row>
    <row r="347" spans="2:65" s="1" customFormat="1" ht="22.5" customHeight="1">
      <c r="B347" s="41"/>
      <c r="C347" s="193" t="s">
        <v>1239</v>
      </c>
      <c r="D347" s="193" t="s">
        <v>134</v>
      </c>
      <c r="E347" s="194" t="s">
        <v>1240</v>
      </c>
      <c r="F347" s="195" t="s">
        <v>1241</v>
      </c>
      <c r="G347" s="196" t="s">
        <v>137</v>
      </c>
      <c r="H347" s="197">
        <v>422</v>
      </c>
      <c r="I347" s="198"/>
      <c r="J347" s="197">
        <f>ROUND(I347*H347,2)</f>
        <v>0</v>
      </c>
      <c r="K347" s="195" t="s">
        <v>188</v>
      </c>
      <c r="L347" s="61"/>
      <c r="M347" s="199" t="s">
        <v>20</v>
      </c>
      <c r="N347" s="200" t="s">
        <v>39</v>
      </c>
      <c r="O347" s="42"/>
      <c r="P347" s="201">
        <f>O347*H347</f>
        <v>0</v>
      </c>
      <c r="Q347" s="201">
        <v>0</v>
      </c>
      <c r="R347" s="201">
        <f>Q347*H347</f>
        <v>0</v>
      </c>
      <c r="S347" s="201">
        <v>0</v>
      </c>
      <c r="T347" s="202">
        <f>S347*H347</f>
        <v>0</v>
      </c>
      <c r="AR347" s="24" t="s">
        <v>138</v>
      </c>
      <c r="AT347" s="24" t="s">
        <v>134</v>
      </c>
      <c r="AU347" s="24" t="s">
        <v>78</v>
      </c>
      <c r="AY347" s="24" t="s">
        <v>132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76</v>
      </c>
      <c r="BK347" s="203">
        <f>ROUND(I347*H347,2)</f>
        <v>0</v>
      </c>
      <c r="BL347" s="24" t="s">
        <v>138</v>
      </c>
      <c r="BM347" s="24" t="s">
        <v>1242</v>
      </c>
    </row>
    <row r="348" spans="2:65" s="12" customFormat="1" ht="13.5">
      <c r="B348" s="216"/>
      <c r="C348" s="217"/>
      <c r="D348" s="218" t="s">
        <v>140</v>
      </c>
      <c r="E348" s="219" t="s">
        <v>20</v>
      </c>
      <c r="F348" s="220" t="s">
        <v>984</v>
      </c>
      <c r="G348" s="217"/>
      <c r="H348" s="221">
        <v>422</v>
      </c>
      <c r="I348" s="222"/>
      <c r="J348" s="217"/>
      <c r="K348" s="217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140</v>
      </c>
      <c r="AU348" s="227" t="s">
        <v>78</v>
      </c>
      <c r="AV348" s="12" t="s">
        <v>78</v>
      </c>
      <c r="AW348" s="12" t="s">
        <v>32</v>
      </c>
      <c r="AX348" s="12" t="s">
        <v>76</v>
      </c>
      <c r="AY348" s="227" t="s">
        <v>132</v>
      </c>
    </row>
    <row r="349" spans="2:65" s="1" customFormat="1" ht="22.5" customHeight="1">
      <c r="B349" s="41"/>
      <c r="C349" s="193" t="s">
        <v>1243</v>
      </c>
      <c r="D349" s="193" t="s">
        <v>134</v>
      </c>
      <c r="E349" s="194" t="s">
        <v>1244</v>
      </c>
      <c r="F349" s="195" t="s">
        <v>1245</v>
      </c>
      <c r="G349" s="196" t="s">
        <v>137</v>
      </c>
      <c r="H349" s="197">
        <v>491.5</v>
      </c>
      <c r="I349" s="198"/>
      <c r="J349" s="197">
        <f>ROUND(I349*H349,2)</f>
        <v>0</v>
      </c>
      <c r="K349" s="195" t="s">
        <v>20</v>
      </c>
      <c r="L349" s="61"/>
      <c r="M349" s="199" t="s">
        <v>20</v>
      </c>
      <c r="N349" s="200" t="s">
        <v>39</v>
      </c>
      <c r="O349" s="42"/>
      <c r="P349" s="201">
        <f>O349*H349</f>
        <v>0</v>
      </c>
      <c r="Q349" s="201">
        <v>0</v>
      </c>
      <c r="R349" s="201">
        <f>Q349*H349</f>
        <v>0</v>
      </c>
      <c r="S349" s="201">
        <v>0</v>
      </c>
      <c r="T349" s="202">
        <f>S349*H349</f>
        <v>0</v>
      </c>
      <c r="AR349" s="24" t="s">
        <v>138</v>
      </c>
      <c r="AT349" s="24" t="s">
        <v>134</v>
      </c>
      <c r="AU349" s="24" t="s">
        <v>78</v>
      </c>
      <c r="AY349" s="24" t="s">
        <v>132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76</v>
      </c>
      <c r="BK349" s="203">
        <f>ROUND(I349*H349,2)</f>
        <v>0</v>
      </c>
      <c r="BL349" s="24" t="s">
        <v>138</v>
      </c>
      <c r="BM349" s="24" t="s">
        <v>1246</v>
      </c>
    </row>
    <row r="350" spans="2:65" s="12" customFormat="1" ht="13.5">
      <c r="B350" s="216"/>
      <c r="C350" s="217"/>
      <c r="D350" s="218" t="s">
        <v>140</v>
      </c>
      <c r="E350" s="219" t="s">
        <v>20</v>
      </c>
      <c r="F350" s="220" t="s">
        <v>1247</v>
      </c>
      <c r="G350" s="217"/>
      <c r="H350" s="221">
        <v>491.5</v>
      </c>
      <c r="I350" s="222"/>
      <c r="J350" s="217"/>
      <c r="K350" s="217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140</v>
      </c>
      <c r="AU350" s="227" t="s">
        <v>78</v>
      </c>
      <c r="AV350" s="12" t="s">
        <v>78</v>
      </c>
      <c r="AW350" s="12" t="s">
        <v>32</v>
      </c>
      <c r="AX350" s="12" t="s">
        <v>76</v>
      </c>
      <c r="AY350" s="227" t="s">
        <v>132</v>
      </c>
    </row>
    <row r="351" spans="2:65" s="1" customFormat="1" ht="22.5" customHeight="1">
      <c r="B351" s="41"/>
      <c r="C351" s="193" t="s">
        <v>1248</v>
      </c>
      <c r="D351" s="193" t="s">
        <v>134</v>
      </c>
      <c r="E351" s="194" t="s">
        <v>1249</v>
      </c>
      <c r="F351" s="195" t="s">
        <v>1250</v>
      </c>
      <c r="G351" s="196" t="s">
        <v>145</v>
      </c>
      <c r="H351" s="197">
        <v>6</v>
      </c>
      <c r="I351" s="198"/>
      <c r="J351" s="197">
        <f>ROUND(I351*H351,2)</f>
        <v>0</v>
      </c>
      <c r="K351" s="195" t="s">
        <v>20</v>
      </c>
      <c r="L351" s="61"/>
      <c r="M351" s="199" t="s">
        <v>20</v>
      </c>
      <c r="N351" s="200" t="s">
        <v>39</v>
      </c>
      <c r="O351" s="42"/>
      <c r="P351" s="201">
        <f>O351*H351</f>
        <v>0</v>
      </c>
      <c r="Q351" s="201">
        <v>0.46005000000000001</v>
      </c>
      <c r="R351" s="201">
        <f>Q351*H351</f>
        <v>2.7603</v>
      </c>
      <c r="S351" s="201">
        <v>0</v>
      </c>
      <c r="T351" s="202">
        <f>S351*H351</f>
        <v>0</v>
      </c>
      <c r="AR351" s="24" t="s">
        <v>138</v>
      </c>
      <c r="AT351" s="24" t="s">
        <v>134</v>
      </c>
      <c r="AU351" s="24" t="s">
        <v>78</v>
      </c>
      <c r="AY351" s="24" t="s">
        <v>132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4" t="s">
        <v>76</v>
      </c>
      <c r="BK351" s="203">
        <f>ROUND(I351*H351,2)</f>
        <v>0</v>
      </c>
      <c r="BL351" s="24" t="s">
        <v>138</v>
      </c>
      <c r="BM351" s="24" t="s">
        <v>1251</v>
      </c>
    </row>
    <row r="352" spans="2:65" s="12" customFormat="1" ht="13.5">
      <c r="B352" s="216"/>
      <c r="C352" s="217"/>
      <c r="D352" s="218" t="s">
        <v>140</v>
      </c>
      <c r="E352" s="219" t="s">
        <v>20</v>
      </c>
      <c r="F352" s="220" t="s">
        <v>162</v>
      </c>
      <c r="G352" s="217"/>
      <c r="H352" s="221">
        <v>6</v>
      </c>
      <c r="I352" s="222"/>
      <c r="J352" s="217"/>
      <c r="K352" s="217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140</v>
      </c>
      <c r="AU352" s="227" t="s">
        <v>78</v>
      </c>
      <c r="AV352" s="12" t="s">
        <v>78</v>
      </c>
      <c r="AW352" s="12" t="s">
        <v>32</v>
      </c>
      <c r="AX352" s="12" t="s">
        <v>76</v>
      </c>
      <c r="AY352" s="227" t="s">
        <v>132</v>
      </c>
    </row>
    <row r="353" spans="2:65" s="1" customFormat="1" ht="22.5" customHeight="1">
      <c r="B353" s="41"/>
      <c r="C353" s="193" t="s">
        <v>1252</v>
      </c>
      <c r="D353" s="193" t="s">
        <v>134</v>
      </c>
      <c r="E353" s="194" t="s">
        <v>1253</v>
      </c>
      <c r="F353" s="195" t="s">
        <v>1254</v>
      </c>
      <c r="G353" s="196" t="s">
        <v>145</v>
      </c>
      <c r="H353" s="197">
        <v>2</v>
      </c>
      <c r="I353" s="198"/>
      <c r="J353" s="197">
        <f>ROUND(I353*H353,2)</f>
        <v>0</v>
      </c>
      <c r="K353" s="195" t="s">
        <v>20</v>
      </c>
      <c r="L353" s="61"/>
      <c r="M353" s="199" t="s">
        <v>20</v>
      </c>
      <c r="N353" s="200" t="s">
        <v>39</v>
      </c>
      <c r="O353" s="42"/>
      <c r="P353" s="201">
        <f>O353*H353</f>
        <v>0</v>
      </c>
      <c r="Q353" s="201">
        <v>2.7529999999999999E-2</v>
      </c>
      <c r="R353" s="201">
        <f>Q353*H353</f>
        <v>5.5059999999999998E-2</v>
      </c>
      <c r="S353" s="201">
        <v>0</v>
      </c>
      <c r="T353" s="202">
        <f>S353*H353</f>
        <v>0</v>
      </c>
      <c r="AR353" s="24" t="s">
        <v>138</v>
      </c>
      <c r="AT353" s="24" t="s">
        <v>134</v>
      </c>
      <c r="AU353" s="24" t="s">
        <v>78</v>
      </c>
      <c r="AY353" s="24" t="s">
        <v>132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4" t="s">
        <v>76</v>
      </c>
      <c r="BK353" s="203">
        <f>ROUND(I353*H353,2)</f>
        <v>0</v>
      </c>
      <c r="BL353" s="24" t="s">
        <v>138</v>
      </c>
      <c r="BM353" s="24" t="s">
        <v>1255</v>
      </c>
    </row>
    <row r="354" spans="2:65" s="12" customFormat="1" ht="13.5">
      <c r="B354" s="216"/>
      <c r="C354" s="217"/>
      <c r="D354" s="218" t="s">
        <v>140</v>
      </c>
      <c r="E354" s="219" t="s">
        <v>20</v>
      </c>
      <c r="F354" s="220" t="s">
        <v>1199</v>
      </c>
      <c r="G354" s="217"/>
      <c r="H354" s="221">
        <v>2</v>
      </c>
      <c r="I354" s="222"/>
      <c r="J354" s="217"/>
      <c r="K354" s="217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140</v>
      </c>
      <c r="AU354" s="227" t="s">
        <v>78</v>
      </c>
      <c r="AV354" s="12" t="s">
        <v>78</v>
      </c>
      <c r="AW354" s="12" t="s">
        <v>32</v>
      </c>
      <c r="AX354" s="12" t="s">
        <v>76</v>
      </c>
      <c r="AY354" s="227" t="s">
        <v>132</v>
      </c>
    </row>
    <row r="355" spans="2:65" s="1" customFormat="1" ht="22.5" customHeight="1">
      <c r="B355" s="41"/>
      <c r="C355" s="256" t="s">
        <v>1256</v>
      </c>
      <c r="D355" s="256" t="s">
        <v>296</v>
      </c>
      <c r="E355" s="257" t="s">
        <v>1257</v>
      </c>
      <c r="F355" s="258" t="s">
        <v>1258</v>
      </c>
      <c r="G355" s="259" t="s">
        <v>145</v>
      </c>
      <c r="H355" s="260">
        <v>1</v>
      </c>
      <c r="I355" s="261"/>
      <c r="J355" s="260">
        <f>ROUND(I355*H355,2)</f>
        <v>0</v>
      </c>
      <c r="K355" s="258" t="s">
        <v>20</v>
      </c>
      <c r="L355" s="262"/>
      <c r="M355" s="263" t="s">
        <v>20</v>
      </c>
      <c r="N355" s="264" t="s">
        <v>39</v>
      </c>
      <c r="O355" s="42"/>
      <c r="P355" s="201">
        <f>O355*H355</f>
        <v>0</v>
      </c>
      <c r="Q355" s="201">
        <v>2.1</v>
      </c>
      <c r="R355" s="201">
        <f>Q355*H355</f>
        <v>2.1</v>
      </c>
      <c r="S355" s="201">
        <v>0</v>
      </c>
      <c r="T355" s="202">
        <f>S355*H355</f>
        <v>0</v>
      </c>
      <c r="AR355" s="24" t="s">
        <v>172</v>
      </c>
      <c r="AT355" s="24" t="s">
        <v>296</v>
      </c>
      <c r="AU355" s="24" t="s">
        <v>78</v>
      </c>
      <c r="AY355" s="24" t="s">
        <v>132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76</v>
      </c>
      <c r="BK355" s="203">
        <f>ROUND(I355*H355,2)</f>
        <v>0</v>
      </c>
      <c r="BL355" s="24" t="s">
        <v>138</v>
      </c>
      <c r="BM355" s="24" t="s">
        <v>1259</v>
      </c>
    </row>
    <row r="356" spans="2:65" s="12" customFormat="1" ht="13.5">
      <c r="B356" s="216"/>
      <c r="C356" s="217"/>
      <c r="D356" s="218" t="s">
        <v>140</v>
      </c>
      <c r="E356" s="219" t="s">
        <v>20</v>
      </c>
      <c r="F356" s="220" t="s">
        <v>519</v>
      </c>
      <c r="G356" s="217"/>
      <c r="H356" s="221">
        <v>1</v>
      </c>
      <c r="I356" s="222"/>
      <c r="J356" s="217"/>
      <c r="K356" s="217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140</v>
      </c>
      <c r="AU356" s="227" t="s">
        <v>78</v>
      </c>
      <c r="AV356" s="12" t="s">
        <v>78</v>
      </c>
      <c r="AW356" s="12" t="s">
        <v>32</v>
      </c>
      <c r="AX356" s="12" t="s">
        <v>76</v>
      </c>
      <c r="AY356" s="227" t="s">
        <v>132</v>
      </c>
    </row>
    <row r="357" spans="2:65" s="1" customFormat="1" ht="22.5" customHeight="1">
      <c r="B357" s="41"/>
      <c r="C357" s="256" t="s">
        <v>1260</v>
      </c>
      <c r="D357" s="256" t="s">
        <v>296</v>
      </c>
      <c r="E357" s="257" t="s">
        <v>1261</v>
      </c>
      <c r="F357" s="258" t="s">
        <v>1262</v>
      </c>
      <c r="G357" s="259" t="s">
        <v>145</v>
      </c>
      <c r="H357" s="260">
        <v>1</v>
      </c>
      <c r="I357" s="261"/>
      <c r="J357" s="260">
        <f>ROUND(I357*H357,2)</f>
        <v>0</v>
      </c>
      <c r="K357" s="258" t="s">
        <v>20</v>
      </c>
      <c r="L357" s="262"/>
      <c r="M357" s="263" t="s">
        <v>20</v>
      </c>
      <c r="N357" s="264" t="s">
        <v>39</v>
      </c>
      <c r="O357" s="42"/>
      <c r="P357" s="201">
        <f>O357*H357</f>
        <v>0</v>
      </c>
      <c r="Q357" s="201">
        <v>0.44900000000000001</v>
      </c>
      <c r="R357" s="201">
        <f>Q357*H357</f>
        <v>0.44900000000000001</v>
      </c>
      <c r="S357" s="201">
        <v>0</v>
      </c>
      <c r="T357" s="202">
        <f>S357*H357</f>
        <v>0</v>
      </c>
      <c r="AR357" s="24" t="s">
        <v>172</v>
      </c>
      <c r="AT357" s="24" t="s">
        <v>296</v>
      </c>
      <c r="AU357" s="24" t="s">
        <v>78</v>
      </c>
      <c r="AY357" s="24" t="s">
        <v>132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24" t="s">
        <v>76</v>
      </c>
      <c r="BK357" s="203">
        <f>ROUND(I357*H357,2)</f>
        <v>0</v>
      </c>
      <c r="BL357" s="24" t="s">
        <v>138</v>
      </c>
      <c r="BM357" s="24" t="s">
        <v>1263</v>
      </c>
    </row>
    <row r="358" spans="2:65" s="12" customFormat="1" ht="13.5">
      <c r="B358" s="216"/>
      <c r="C358" s="217"/>
      <c r="D358" s="218" t="s">
        <v>140</v>
      </c>
      <c r="E358" s="219" t="s">
        <v>20</v>
      </c>
      <c r="F358" s="220" t="s">
        <v>519</v>
      </c>
      <c r="G358" s="217"/>
      <c r="H358" s="221">
        <v>1</v>
      </c>
      <c r="I358" s="222"/>
      <c r="J358" s="217"/>
      <c r="K358" s="217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140</v>
      </c>
      <c r="AU358" s="227" t="s">
        <v>78</v>
      </c>
      <c r="AV358" s="12" t="s">
        <v>78</v>
      </c>
      <c r="AW358" s="12" t="s">
        <v>32</v>
      </c>
      <c r="AX358" s="12" t="s">
        <v>76</v>
      </c>
      <c r="AY358" s="227" t="s">
        <v>132</v>
      </c>
    </row>
    <row r="359" spans="2:65" s="1" customFormat="1" ht="22.5" customHeight="1">
      <c r="B359" s="41"/>
      <c r="C359" s="256" t="s">
        <v>1264</v>
      </c>
      <c r="D359" s="256" t="s">
        <v>296</v>
      </c>
      <c r="E359" s="257" t="s">
        <v>1265</v>
      </c>
      <c r="F359" s="258" t="s">
        <v>1266</v>
      </c>
      <c r="G359" s="259" t="s">
        <v>145</v>
      </c>
      <c r="H359" s="260">
        <v>1</v>
      </c>
      <c r="I359" s="261"/>
      <c r="J359" s="260">
        <f>ROUND(I359*H359,2)</f>
        <v>0</v>
      </c>
      <c r="K359" s="258" t="s">
        <v>20</v>
      </c>
      <c r="L359" s="262"/>
      <c r="M359" s="263" t="s">
        <v>20</v>
      </c>
      <c r="N359" s="264" t="s">
        <v>39</v>
      </c>
      <c r="O359" s="42"/>
      <c r="P359" s="201">
        <f>O359*H359</f>
        <v>0</v>
      </c>
      <c r="Q359" s="201">
        <v>5.3999999999999999E-2</v>
      </c>
      <c r="R359" s="201">
        <f>Q359*H359</f>
        <v>5.3999999999999999E-2</v>
      </c>
      <c r="S359" s="201">
        <v>0</v>
      </c>
      <c r="T359" s="202">
        <f>S359*H359</f>
        <v>0</v>
      </c>
      <c r="AR359" s="24" t="s">
        <v>172</v>
      </c>
      <c r="AT359" s="24" t="s">
        <v>296</v>
      </c>
      <c r="AU359" s="24" t="s">
        <v>78</v>
      </c>
      <c r="AY359" s="24" t="s">
        <v>132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76</v>
      </c>
      <c r="BK359" s="203">
        <f>ROUND(I359*H359,2)</f>
        <v>0</v>
      </c>
      <c r="BL359" s="24" t="s">
        <v>138</v>
      </c>
      <c r="BM359" s="24" t="s">
        <v>1267</v>
      </c>
    </row>
    <row r="360" spans="2:65" s="12" customFormat="1" ht="13.5">
      <c r="B360" s="216"/>
      <c r="C360" s="217"/>
      <c r="D360" s="218" t="s">
        <v>140</v>
      </c>
      <c r="E360" s="219" t="s">
        <v>20</v>
      </c>
      <c r="F360" s="220" t="s">
        <v>519</v>
      </c>
      <c r="G360" s="217"/>
      <c r="H360" s="221">
        <v>1</v>
      </c>
      <c r="I360" s="222"/>
      <c r="J360" s="217"/>
      <c r="K360" s="217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140</v>
      </c>
      <c r="AU360" s="227" t="s">
        <v>78</v>
      </c>
      <c r="AV360" s="12" t="s">
        <v>78</v>
      </c>
      <c r="AW360" s="12" t="s">
        <v>32</v>
      </c>
      <c r="AX360" s="12" t="s">
        <v>76</v>
      </c>
      <c r="AY360" s="227" t="s">
        <v>132</v>
      </c>
    </row>
    <row r="361" spans="2:65" s="1" customFormat="1" ht="22.5" customHeight="1">
      <c r="B361" s="41"/>
      <c r="C361" s="193" t="s">
        <v>1268</v>
      </c>
      <c r="D361" s="193" t="s">
        <v>134</v>
      </c>
      <c r="E361" s="194" t="s">
        <v>521</v>
      </c>
      <c r="F361" s="195" t="s">
        <v>1269</v>
      </c>
      <c r="G361" s="196" t="s">
        <v>145</v>
      </c>
      <c r="H361" s="197">
        <v>1</v>
      </c>
      <c r="I361" s="198"/>
      <c r="J361" s="197">
        <f>ROUND(I361*H361,2)</f>
        <v>0</v>
      </c>
      <c r="K361" s="195" t="s">
        <v>20</v>
      </c>
      <c r="L361" s="61"/>
      <c r="M361" s="199" t="s">
        <v>20</v>
      </c>
      <c r="N361" s="200" t="s">
        <v>39</v>
      </c>
      <c r="O361" s="42"/>
      <c r="P361" s="201">
        <f>O361*H361</f>
        <v>0</v>
      </c>
      <c r="Q361" s="201">
        <v>7.0200000000000002E-3</v>
      </c>
      <c r="R361" s="201">
        <f>Q361*H361</f>
        <v>7.0200000000000002E-3</v>
      </c>
      <c r="S361" s="201">
        <v>0</v>
      </c>
      <c r="T361" s="202">
        <f>S361*H361</f>
        <v>0</v>
      </c>
      <c r="AR361" s="24" t="s">
        <v>138</v>
      </c>
      <c r="AT361" s="24" t="s">
        <v>134</v>
      </c>
      <c r="AU361" s="24" t="s">
        <v>78</v>
      </c>
      <c r="AY361" s="24" t="s">
        <v>132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24" t="s">
        <v>76</v>
      </c>
      <c r="BK361" s="203">
        <f>ROUND(I361*H361,2)</f>
        <v>0</v>
      </c>
      <c r="BL361" s="24" t="s">
        <v>138</v>
      </c>
      <c r="BM361" s="24" t="s">
        <v>1270</v>
      </c>
    </row>
    <row r="362" spans="2:65" s="12" customFormat="1" ht="13.5">
      <c r="B362" s="216"/>
      <c r="C362" s="217"/>
      <c r="D362" s="218" t="s">
        <v>140</v>
      </c>
      <c r="E362" s="219" t="s">
        <v>20</v>
      </c>
      <c r="F362" s="220" t="s">
        <v>519</v>
      </c>
      <c r="G362" s="217"/>
      <c r="H362" s="221">
        <v>1</v>
      </c>
      <c r="I362" s="222"/>
      <c r="J362" s="217"/>
      <c r="K362" s="217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140</v>
      </c>
      <c r="AU362" s="227" t="s">
        <v>78</v>
      </c>
      <c r="AV362" s="12" t="s">
        <v>78</v>
      </c>
      <c r="AW362" s="12" t="s">
        <v>32</v>
      </c>
      <c r="AX362" s="12" t="s">
        <v>76</v>
      </c>
      <c r="AY362" s="227" t="s">
        <v>132</v>
      </c>
    </row>
    <row r="363" spans="2:65" s="1" customFormat="1" ht="22.5" customHeight="1">
      <c r="B363" s="41"/>
      <c r="C363" s="256" t="s">
        <v>1271</v>
      </c>
      <c r="D363" s="256" t="s">
        <v>296</v>
      </c>
      <c r="E363" s="257" t="s">
        <v>1272</v>
      </c>
      <c r="F363" s="258" t="s">
        <v>1273</v>
      </c>
      <c r="G363" s="259" t="s">
        <v>145</v>
      </c>
      <c r="H363" s="260">
        <v>1</v>
      </c>
      <c r="I363" s="261"/>
      <c r="J363" s="260">
        <f>ROUND(I363*H363,2)</f>
        <v>0</v>
      </c>
      <c r="K363" s="258" t="s">
        <v>159</v>
      </c>
      <c r="L363" s="262"/>
      <c r="M363" s="263" t="s">
        <v>20</v>
      </c>
      <c r="N363" s="264" t="s">
        <v>39</v>
      </c>
      <c r="O363" s="42"/>
      <c r="P363" s="201">
        <f>O363*H363</f>
        <v>0</v>
      </c>
      <c r="Q363" s="201">
        <v>0.16500000000000001</v>
      </c>
      <c r="R363" s="201">
        <f>Q363*H363</f>
        <v>0.16500000000000001</v>
      </c>
      <c r="S363" s="201">
        <v>0</v>
      </c>
      <c r="T363" s="202">
        <f>S363*H363</f>
        <v>0</v>
      </c>
      <c r="AR363" s="24" t="s">
        <v>172</v>
      </c>
      <c r="AT363" s="24" t="s">
        <v>296</v>
      </c>
      <c r="AU363" s="24" t="s">
        <v>78</v>
      </c>
      <c r="AY363" s="24" t="s">
        <v>132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4" t="s">
        <v>76</v>
      </c>
      <c r="BK363" s="203">
        <f>ROUND(I363*H363,2)</f>
        <v>0</v>
      </c>
      <c r="BL363" s="24" t="s">
        <v>138</v>
      </c>
      <c r="BM363" s="24" t="s">
        <v>1274</v>
      </c>
    </row>
    <row r="364" spans="2:65" s="12" customFormat="1" ht="13.5">
      <c r="B364" s="216"/>
      <c r="C364" s="217"/>
      <c r="D364" s="218" t="s">
        <v>140</v>
      </c>
      <c r="E364" s="219" t="s">
        <v>20</v>
      </c>
      <c r="F364" s="220" t="s">
        <v>519</v>
      </c>
      <c r="G364" s="217"/>
      <c r="H364" s="221">
        <v>1</v>
      </c>
      <c r="I364" s="222"/>
      <c r="J364" s="217"/>
      <c r="K364" s="217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140</v>
      </c>
      <c r="AU364" s="227" t="s">
        <v>78</v>
      </c>
      <c r="AV364" s="12" t="s">
        <v>78</v>
      </c>
      <c r="AW364" s="12" t="s">
        <v>32</v>
      </c>
      <c r="AX364" s="12" t="s">
        <v>76</v>
      </c>
      <c r="AY364" s="227" t="s">
        <v>132</v>
      </c>
    </row>
    <row r="365" spans="2:65" s="1" customFormat="1" ht="22.5" customHeight="1">
      <c r="B365" s="41"/>
      <c r="C365" s="193" t="s">
        <v>1275</v>
      </c>
      <c r="D365" s="193" t="s">
        <v>134</v>
      </c>
      <c r="E365" s="194" t="s">
        <v>1276</v>
      </c>
      <c r="F365" s="195" t="s">
        <v>1277</v>
      </c>
      <c r="G365" s="196" t="s">
        <v>145</v>
      </c>
      <c r="H365" s="197">
        <v>10</v>
      </c>
      <c r="I365" s="198"/>
      <c r="J365" s="197">
        <f>ROUND(I365*H365,2)</f>
        <v>0</v>
      </c>
      <c r="K365" s="195" t="s">
        <v>20</v>
      </c>
      <c r="L365" s="61"/>
      <c r="M365" s="199" t="s">
        <v>20</v>
      </c>
      <c r="N365" s="200" t="s">
        <v>39</v>
      </c>
      <c r="O365" s="42"/>
      <c r="P365" s="201">
        <f>O365*H365</f>
        <v>0</v>
      </c>
      <c r="Q365" s="201">
        <v>3.1E-4</v>
      </c>
      <c r="R365" s="201">
        <f>Q365*H365</f>
        <v>3.0999999999999999E-3</v>
      </c>
      <c r="S365" s="201">
        <v>0</v>
      </c>
      <c r="T365" s="202">
        <f>S365*H365</f>
        <v>0</v>
      </c>
      <c r="AR365" s="24" t="s">
        <v>138</v>
      </c>
      <c r="AT365" s="24" t="s">
        <v>134</v>
      </c>
      <c r="AU365" s="24" t="s">
        <v>78</v>
      </c>
      <c r="AY365" s="24" t="s">
        <v>132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24" t="s">
        <v>76</v>
      </c>
      <c r="BK365" s="203">
        <f>ROUND(I365*H365,2)</f>
        <v>0</v>
      </c>
      <c r="BL365" s="24" t="s">
        <v>138</v>
      </c>
      <c r="BM365" s="24" t="s">
        <v>1278</v>
      </c>
    </row>
    <row r="366" spans="2:65" s="12" customFormat="1" ht="13.5">
      <c r="B366" s="216"/>
      <c r="C366" s="217"/>
      <c r="D366" s="218" t="s">
        <v>140</v>
      </c>
      <c r="E366" s="219" t="s">
        <v>20</v>
      </c>
      <c r="F366" s="220" t="s">
        <v>185</v>
      </c>
      <c r="G366" s="217"/>
      <c r="H366" s="221">
        <v>10</v>
      </c>
      <c r="I366" s="222"/>
      <c r="J366" s="217"/>
      <c r="K366" s="217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140</v>
      </c>
      <c r="AU366" s="227" t="s">
        <v>78</v>
      </c>
      <c r="AV366" s="12" t="s">
        <v>78</v>
      </c>
      <c r="AW366" s="12" t="s">
        <v>32</v>
      </c>
      <c r="AX366" s="12" t="s">
        <v>76</v>
      </c>
      <c r="AY366" s="227" t="s">
        <v>132</v>
      </c>
    </row>
    <row r="367" spans="2:65" s="1" customFormat="1" ht="22.5" customHeight="1">
      <c r="B367" s="41"/>
      <c r="C367" s="193" t="s">
        <v>1279</v>
      </c>
      <c r="D367" s="193" t="s">
        <v>134</v>
      </c>
      <c r="E367" s="194" t="s">
        <v>1280</v>
      </c>
      <c r="F367" s="195" t="s">
        <v>1281</v>
      </c>
      <c r="G367" s="196" t="s">
        <v>137</v>
      </c>
      <c r="H367" s="197">
        <v>540.1</v>
      </c>
      <c r="I367" s="198"/>
      <c r="J367" s="197">
        <f>ROUND(I367*H367,2)</f>
        <v>0</v>
      </c>
      <c r="K367" s="195" t="s">
        <v>20</v>
      </c>
      <c r="L367" s="61"/>
      <c r="M367" s="199" t="s">
        <v>20</v>
      </c>
      <c r="N367" s="200" t="s">
        <v>39</v>
      </c>
      <c r="O367" s="42"/>
      <c r="P367" s="201">
        <f>O367*H367</f>
        <v>0</v>
      </c>
      <c r="Q367" s="201">
        <v>1.9000000000000001E-4</v>
      </c>
      <c r="R367" s="201">
        <f>Q367*H367</f>
        <v>0.10261900000000002</v>
      </c>
      <c r="S367" s="201">
        <v>0</v>
      </c>
      <c r="T367" s="202">
        <f>S367*H367</f>
        <v>0</v>
      </c>
      <c r="AR367" s="24" t="s">
        <v>138</v>
      </c>
      <c r="AT367" s="24" t="s">
        <v>134</v>
      </c>
      <c r="AU367" s="24" t="s">
        <v>78</v>
      </c>
      <c r="AY367" s="24" t="s">
        <v>132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4" t="s">
        <v>76</v>
      </c>
      <c r="BK367" s="203">
        <f>ROUND(I367*H367,2)</f>
        <v>0</v>
      </c>
      <c r="BL367" s="24" t="s">
        <v>138</v>
      </c>
      <c r="BM367" s="24" t="s">
        <v>1282</v>
      </c>
    </row>
    <row r="368" spans="2:65" s="12" customFormat="1" ht="13.5">
      <c r="B368" s="216"/>
      <c r="C368" s="217"/>
      <c r="D368" s="218" t="s">
        <v>140</v>
      </c>
      <c r="E368" s="219" t="s">
        <v>20</v>
      </c>
      <c r="F368" s="220" t="s">
        <v>1283</v>
      </c>
      <c r="G368" s="217"/>
      <c r="H368" s="221">
        <v>540.1</v>
      </c>
      <c r="I368" s="222"/>
      <c r="J368" s="217"/>
      <c r="K368" s="217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140</v>
      </c>
      <c r="AU368" s="227" t="s">
        <v>78</v>
      </c>
      <c r="AV368" s="12" t="s">
        <v>78</v>
      </c>
      <c r="AW368" s="12" t="s">
        <v>32</v>
      </c>
      <c r="AX368" s="12" t="s">
        <v>76</v>
      </c>
      <c r="AY368" s="227" t="s">
        <v>132</v>
      </c>
    </row>
    <row r="369" spans="2:65" s="1" customFormat="1" ht="22.5" customHeight="1">
      <c r="B369" s="41"/>
      <c r="C369" s="193" t="s">
        <v>1284</v>
      </c>
      <c r="D369" s="193" t="s">
        <v>134</v>
      </c>
      <c r="E369" s="194" t="s">
        <v>1285</v>
      </c>
      <c r="F369" s="195" t="s">
        <v>1286</v>
      </c>
      <c r="G369" s="196" t="s">
        <v>137</v>
      </c>
      <c r="H369" s="197">
        <v>491</v>
      </c>
      <c r="I369" s="198"/>
      <c r="J369" s="197">
        <f>ROUND(I369*H369,2)</f>
        <v>0</v>
      </c>
      <c r="K369" s="195" t="s">
        <v>20</v>
      </c>
      <c r="L369" s="61"/>
      <c r="M369" s="199" t="s">
        <v>20</v>
      </c>
      <c r="N369" s="200" t="s">
        <v>39</v>
      </c>
      <c r="O369" s="42"/>
      <c r="P369" s="201">
        <f>O369*H369</f>
        <v>0</v>
      </c>
      <c r="Q369" s="201">
        <v>6.9999999999999994E-5</v>
      </c>
      <c r="R369" s="201">
        <f>Q369*H369</f>
        <v>3.4369999999999998E-2</v>
      </c>
      <c r="S369" s="201">
        <v>0</v>
      </c>
      <c r="T369" s="202">
        <f>S369*H369</f>
        <v>0</v>
      </c>
      <c r="AR369" s="24" t="s">
        <v>138</v>
      </c>
      <c r="AT369" s="24" t="s">
        <v>134</v>
      </c>
      <c r="AU369" s="24" t="s">
        <v>78</v>
      </c>
      <c r="AY369" s="24" t="s">
        <v>132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76</v>
      </c>
      <c r="BK369" s="203">
        <f>ROUND(I369*H369,2)</f>
        <v>0</v>
      </c>
      <c r="BL369" s="24" t="s">
        <v>138</v>
      </c>
      <c r="BM369" s="24" t="s">
        <v>1287</v>
      </c>
    </row>
    <row r="370" spans="2:65" s="12" customFormat="1" ht="13.5">
      <c r="B370" s="216"/>
      <c r="C370" s="217"/>
      <c r="D370" s="206" t="s">
        <v>140</v>
      </c>
      <c r="E370" s="228" t="s">
        <v>20</v>
      </c>
      <c r="F370" s="229" t="s">
        <v>1288</v>
      </c>
      <c r="G370" s="217"/>
      <c r="H370" s="230">
        <v>491</v>
      </c>
      <c r="I370" s="222"/>
      <c r="J370" s="217"/>
      <c r="K370" s="217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140</v>
      </c>
      <c r="AU370" s="227" t="s">
        <v>78</v>
      </c>
      <c r="AV370" s="12" t="s">
        <v>78</v>
      </c>
      <c r="AW370" s="12" t="s">
        <v>32</v>
      </c>
      <c r="AX370" s="12" t="s">
        <v>76</v>
      </c>
      <c r="AY370" s="227" t="s">
        <v>132</v>
      </c>
    </row>
    <row r="371" spans="2:65" s="10" customFormat="1" ht="29.85" customHeight="1">
      <c r="B371" s="176"/>
      <c r="C371" s="177"/>
      <c r="D371" s="190" t="s">
        <v>67</v>
      </c>
      <c r="E371" s="191" t="s">
        <v>177</v>
      </c>
      <c r="F371" s="191" t="s">
        <v>528</v>
      </c>
      <c r="G371" s="177"/>
      <c r="H371" s="177"/>
      <c r="I371" s="180"/>
      <c r="J371" s="192">
        <f>BK371</f>
        <v>0</v>
      </c>
      <c r="K371" s="177"/>
      <c r="L371" s="182"/>
      <c r="M371" s="183"/>
      <c r="N371" s="184"/>
      <c r="O371" s="184"/>
      <c r="P371" s="185">
        <f>SUM(P372:P373)</f>
        <v>0</v>
      </c>
      <c r="Q371" s="184"/>
      <c r="R371" s="185">
        <f>SUM(R372:R373)</f>
        <v>0</v>
      </c>
      <c r="S371" s="184"/>
      <c r="T371" s="186">
        <f>SUM(T372:T373)</f>
        <v>0</v>
      </c>
      <c r="AR371" s="187" t="s">
        <v>76</v>
      </c>
      <c r="AT371" s="188" t="s">
        <v>67</v>
      </c>
      <c r="AU371" s="188" t="s">
        <v>76</v>
      </c>
      <c r="AY371" s="187" t="s">
        <v>132</v>
      </c>
      <c r="BK371" s="189">
        <f>SUM(BK372:BK373)</f>
        <v>0</v>
      </c>
    </row>
    <row r="372" spans="2:65" s="1" customFormat="1" ht="22.5" customHeight="1">
      <c r="B372" s="41"/>
      <c r="C372" s="193" t="s">
        <v>1289</v>
      </c>
      <c r="D372" s="193" t="s">
        <v>134</v>
      </c>
      <c r="E372" s="194" t="s">
        <v>1290</v>
      </c>
      <c r="F372" s="195" t="s">
        <v>1291</v>
      </c>
      <c r="G372" s="196" t="s">
        <v>137</v>
      </c>
      <c r="H372" s="197">
        <v>49</v>
      </c>
      <c r="I372" s="198"/>
      <c r="J372" s="197">
        <f>ROUND(I372*H372,2)</f>
        <v>0</v>
      </c>
      <c r="K372" s="195" t="s">
        <v>20</v>
      </c>
      <c r="L372" s="61"/>
      <c r="M372" s="199" t="s">
        <v>20</v>
      </c>
      <c r="N372" s="200" t="s">
        <v>39</v>
      </c>
      <c r="O372" s="42"/>
      <c r="P372" s="201">
        <f>O372*H372</f>
        <v>0</v>
      </c>
      <c r="Q372" s="201">
        <v>0</v>
      </c>
      <c r="R372" s="201">
        <f>Q372*H372</f>
        <v>0</v>
      </c>
      <c r="S372" s="201">
        <v>0</v>
      </c>
      <c r="T372" s="202">
        <f>S372*H372</f>
        <v>0</v>
      </c>
      <c r="AR372" s="24" t="s">
        <v>138</v>
      </c>
      <c r="AT372" s="24" t="s">
        <v>134</v>
      </c>
      <c r="AU372" s="24" t="s">
        <v>78</v>
      </c>
      <c r="AY372" s="24" t="s">
        <v>132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76</v>
      </c>
      <c r="BK372" s="203">
        <f>ROUND(I372*H372,2)</f>
        <v>0</v>
      </c>
      <c r="BL372" s="24" t="s">
        <v>138</v>
      </c>
      <c r="BM372" s="24" t="s">
        <v>1292</v>
      </c>
    </row>
    <row r="373" spans="2:65" s="12" customFormat="1" ht="13.5">
      <c r="B373" s="216"/>
      <c r="C373" s="217"/>
      <c r="D373" s="206" t="s">
        <v>140</v>
      </c>
      <c r="E373" s="228" t="s">
        <v>20</v>
      </c>
      <c r="F373" s="229" t="s">
        <v>1293</v>
      </c>
      <c r="G373" s="217"/>
      <c r="H373" s="230">
        <v>49</v>
      </c>
      <c r="I373" s="222"/>
      <c r="J373" s="217"/>
      <c r="K373" s="217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140</v>
      </c>
      <c r="AU373" s="227" t="s">
        <v>78</v>
      </c>
      <c r="AV373" s="12" t="s">
        <v>78</v>
      </c>
      <c r="AW373" s="12" t="s">
        <v>32</v>
      </c>
      <c r="AX373" s="12" t="s">
        <v>76</v>
      </c>
      <c r="AY373" s="227" t="s">
        <v>132</v>
      </c>
    </row>
    <row r="374" spans="2:65" s="10" customFormat="1" ht="29.85" customHeight="1">
      <c r="B374" s="176"/>
      <c r="C374" s="177"/>
      <c r="D374" s="190" t="s">
        <v>67</v>
      </c>
      <c r="E374" s="191" t="s">
        <v>539</v>
      </c>
      <c r="F374" s="191" t="s">
        <v>540</v>
      </c>
      <c r="G374" s="177"/>
      <c r="H374" s="177"/>
      <c r="I374" s="180"/>
      <c r="J374" s="192">
        <f>BK374</f>
        <v>0</v>
      </c>
      <c r="K374" s="177"/>
      <c r="L374" s="182"/>
      <c r="M374" s="183"/>
      <c r="N374" s="184"/>
      <c r="O374" s="184"/>
      <c r="P374" s="185">
        <f>SUM(P375:P386)</f>
        <v>0</v>
      </c>
      <c r="Q374" s="184"/>
      <c r="R374" s="185">
        <f>SUM(R375:R386)</f>
        <v>0</v>
      </c>
      <c r="S374" s="184"/>
      <c r="T374" s="186">
        <f>SUM(T375:T386)</f>
        <v>0</v>
      </c>
      <c r="AR374" s="187" t="s">
        <v>76</v>
      </c>
      <c r="AT374" s="188" t="s">
        <v>67</v>
      </c>
      <c r="AU374" s="188" t="s">
        <v>76</v>
      </c>
      <c r="AY374" s="187" t="s">
        <v>132</v>
      </c>
      <c r="BK374" s="189">
        <f>SUM(BK375:BK386)</f>
        <v>0</v>
      </c>
    </row>
    <row r="375" spans="2:65" s="1" customFormat="1" ht="22.5" customHeight="1">
      <c r="B375" s="41"/>
      <c r="C375" s="193" t="s">
        <v>1294</v>
      </c>
      <c r="D375" s="193" t="s">
        <v>134</v>
      </c>
      <c r="E375" s="194" t="s">
        <v>542</v>
      </c>
      <c r="F375" s="195" t="s">
        <v>543</v>
      </c>
      <c r="G375" s="196" t="s">
        <v>284</v>
      </c>
      <c r="H375" s="197">
        <v>322.67</v>
      </c>
      <c r="I375" s="198"/>
      <c r="J375" s="197">
        <f>ROUND(I375*H375,2)</f>
        <v>0</v>
      </c>
      <c r="K375" s="195" t="s">
        <v>20</v>
      </c>
      <c r="L375" s="61"/>
      <c r="M375" s="199" t="s">
        <v>20</v>
      </c>
      <c r="N375" s="200" t="s">
        <v>39</v>
      </c>
      <c r="O375" s="42"/>
      <c r="P375" s="201">
        <f>O375*H375</f>
        <v>0</v>
      </c>
      <c r="Q375" s="201">
        <v>0</v>
      </c>
      <c r="R375" s="201">
        <f>Q375*H375</f>
        <v>0</v>
      </c>
      <c r="S375" s="201">
        <v>0</v>
      </c>
      <c r="T375" s="202">
        <f>S375*H375</f>
        <v>0</v>
      </c>
      <c r="AR375" s="24" t="s">
        <v>138</v>
      </c>
      <c r="AT375" s="24" t="s">
        <v>134</v>
      </c>
      <c r="AU375" s="24" t="s">
        <v>78</v>
      </c>
      <c r="AY375" s="24" t="s">
        <v>132</v>
      </c>
      <c r="BE375" s="203">
        <f>IF(N375="základní",J375,0)</f>
        <v>0</v>
      </c>
      <c r="BF375" s="203">
        <f>IF(N375="snížená",J375,0)</f>
        <v>0</v>
      </c>
      <c r="BG375" s="203">
        <f>IF(N375="zákl. přenesená",J375,0)</f>
        <v>0</v>
      </c>
      <c r="BH375" s="203">
        <f>IF(N375="sníž. přenesená",J375,0)</f>
        <v>0</v>
      </c>
      <c r="BI375" s="203">
        <f>IF(N375="nulová",J375,0)</f>
        <v>0</v>
      </c>
      <c r="BJ375" s="24" t="s">
        <v>76</v>
      </c>
      <c r="BK375" s="203">
        <f>ROUND(I375*H375,2)</f>
        <v>0</v>
      </c>
      <c r="BL375" s="24" t="s">
        <v>138</v>
      </c>
      <c r="BM375" s="24" t="s">
        <v>1295</v>
      </c>
    </row>
    <row r="376" spans="2:65" s="11" customFormat="1" ht="13.5">
      <c r="B376" s="204"/>
      <c r="C376" s="205"/>
      <c r="D376" s="206" t="s">
        <v>140</v>
      </c>
      <c r="E376" s="207" t="s">
        <v>20</v>
      </c>
      <c r="F376" s="208" t="s">
        <v>1296</v>
      </c>
      <c r="G376" s="205"/>
      <c r="H376" s="209" t="s">
        <v>20</v>
      </c>
      <c r="I376" s="210"/>
      <c r="J376" s="205"/>
      <c r="K376" s="205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140</v>
      </c>
      <c r="AU376" s="215" t="s">
        <v>78</v>
      </c>
      <c r="AV376" s="11" t="s">
        <v>76</v>
      </c>
      <c r="AW376" s="11" t="s">
        <v>32</v>
      </c>
      <c r="AX376" s="11" t="s">
        <v>68</v>
      </c>
      <c r="AY376" s="215" t="s">
        <v>132</v>
      </c>
    </row>
    <row r="377" spans="2:65" s="12" customFormat="1" ht="13.5">
      <c r="B377" s="216"/>
      <c r="C377" s="217"/>
      <c r="D377" s="218" t="s">
        <v>140</v>
      </c>
      <c r="E377" s="219" t="s">
        <v>20</v>
      </c>
      <c r="F377" s="220" t="s">
        <v>1297</v>
      </c>
      <c r="G377" s="217"/>
      <c r="H377" s="221">
        <v>322.67</v>
      </c>
      <c r="I377" s="222"/>
      <c r="J377" s="217"/>
      <c r="K377" s="217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140</v>
      </c>
      <c r="AU377" s="227" t="s">
        <v>78</v>
      </c>
      <c r="AV377" s="12" t="s">
        <v>78</v>
      </c>
      <c r="AW377" s="12" t="s">
        <v>32</v>
      </c>
      <c r="AX377" s="12" t="s">
        <v>76</v>
      </c>
      <c r="AY377" s="227" t="s">
        <v>132</v>
      </c>
    </row>
    <row r="378" spans="2:65" s="1" customFormat="1" ht="22.5" customHeight="1">
      <c r="B378" s="41"/>
      <c r="C378" s="193" t="s">
        <v>1298</v>
      </c>
      <c r="D378" s="193" t="s">
        <v>134</v>
      </c>
      <c r="E378" s="194" t="s">
        <v>548</v>
      </c>
      <c r="F378" s="195" t="s">
        <v>549</v>
      </c>
      <c r="G378" s="196" t="s">
        <v>284</v>
      </c>
      <c r="H378" s="197">
        <v>2904.01</v>
      </c>
      <c r="I378" s="198"/>
      <c r="J378" s="197">
        <f>ROUND(I378*H378,2)</f>
        <v>0</v>
      </c>
      <c r="K378" s="195" t="s">
        <v>20</v>
      </c>
      <c r="L378" s="61"/>
      <c r="M378" s="199" t="s">
        <v>20</v>
      </c>
      <c r="N378" s="200" t="s">
        <v>39</v>
      </c>
      <c r="O378" s="42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AR378" s="24" t="s">
        <v>138</v>
      </c>
      <c r="AT378" s="24" t="s">
        <v>134</v>
      </c>
      <c r="AU378" s="24" t="s">
        <v>78</v>
      </c>
      <c r="AY378" s="24" t="s">
        <v>132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4" t="s">
        <v>76</v>
      </c>
      <c r="BK378" s="203">
        <f>ROUND(I378*H378,2)</f>
        <v>0</v>
      </c>
      <c r="BL378" s="24" t="s">
        <v>138</v>
      </c>
      <c r="BM378" s="24" t="s">
        <v>1299</v>
      </c>
    </row>
    <row r="379" spans="2:65" s="11" customFormat="1" ht="13.5">
      <c r="B379" s="204"/>
      <c r="C379" s="205"/>
      <c r="D379" s="206" t="s">
        <v>140</v>
      </c>
      <c r="E379" s="207" t="s">
        <v>20</v>
      </c>
      <c r="F379" s="208" t="s">
        <v>551</v>
      </c>
      <c r="G379" s="205"/>
      <c r="H379" s="209" t="s">
        <v>20</v>
      </c>
      <c r="I379" s="210"/>
      <c r="J379" s="205"/>
      <c r="K379" s="205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140</v>
      </c>
      <c r="AU379" s="215" t="s">
        <v>78</v>
      </c>
      <c r="AV379" s="11" t="s">
        <v>76</v>
      </c>
      <c r="AW379" s="11" t="s">
        <v>32</v>
      </c>
      <c r="AX379" s="11" t="s">
        <v>68</v>
      </c>
      <c r="AY379" s="215" t="s">
        <v>132</v>
      </c>
    </row>
    <row r="380" spans="2:65" s="12" customFormat="1" ht="13.5">
      <c r="B380" s="216"/>
      <c r="C380" s="217"/>
      <c r="D380" s="218" t="s">
        <v>140</v>
      </c>
      <c r="E380" s="219" t="s">
        <v>20</v>
      </c>
      <c r="F380" s="220" t="s">
        <v>1300</v>
      </c>
      <c r="G380" s="217"/>
      <c r="H380" s="221">
        <v>2904.01</v>
      </c>
      <c r="I380" s="222"/>
      <c r="J380" s="217"/>
      <c r="K380" s="217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140</v>
      </c>
      <c r="AU380" s="227" t="s">
        <v>78</v>
      </c>
      <c r="AV380" s="12" t="s">
        <v>78</v>
      </c>
      <c r="AW380" s="12" t="s">
        <v>32</v>
      </c>
      <c r="AX380" s="12" t="s">
        <v>76</v>
      </c>
      <c r="AY380" s="227" t="s">
        <v>132</v>
      </c>
    </row>
    <row r="381" spans="2:65" s="1" customFormat="1" ht="22.5" customHeight="1">
      <c r="B381" s="41"/>
      <c r="C381" s="193" t="s">
        <v>1301</v>
      </c>
      <c r="D381" s="193" t="s">
        <v>134</v>
      </c>
      <c r="E381" s="194" t="s">
        <v>554</v>
      </c>
      <c r="F381" s="195" t="s">
        <v>555</v>
      </c>
      <c r="G381" s="196" t="s">
        <v>284</v>
      </c>
      <c r="H381" s="197">
        <v>91.35</v>
      </c>
      <c r="I381" s="198"/>
      <c r="J381" s="197">
        <f>ROUND(I381*H381,2)</f>
        <v>0</v>
      </c>
      <c r="K381" s="195" t="s">
        <v>159</v>
      </c>
      <c r="L381" s="61"/>
      <c r="M381" s="199" t="s">
        <v>20</v>
      </c>
      <c r="N381" s="200" t="s">
        <v>39</v>
      </c>
      <c r="O381" s="42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AR381" s="24" t="s">
        <v>138</v>
      </c>
      <c r="AT381" s="24" t="s">
        <v>134</v>
      </c>
      <c r="AU381" s="24" t="s">
        <v>78</v>
      </c>
      <c r="AY381" s="24" t="s">
        <v>132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4" t="s">
        <v>76</v>
      </c>
      <c r="BK381" s="203">
        <f>ROUND(I381*H381,2)</f>
        <v>0</v>
      </c>
      <c r="BL381" s="24" t="s">
        <v>138</v>
      </c>
      <c r="BM381" s="24" t="s">
        <v>1302</v>
      </c>
    </row>
    <row r="382" spans="2:65" s="12" customFormat="1" ht="13.5">
      <c r="B382" s="216"/>
      <c r="C382" s="217"/>
      <c r="D382" s="218" t="s">
        <v>140</v>
      </c>
      <c r="E382" s="219" t="s">
        <v>20</v>
      </c>
      <c r="F382" s="220" t="s">
        <v>1303</v>
      </c>
      <c r="G382" s="217"/>
      <c r="H382" s="221">
        <v>91.35</v>
      </c>
      <c r="I382" s="222"/>
      <c r="J382" s="217"/>
      <c r="K382" s="217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140</v>
      </c>
      <c r="AU382" s="227" t="s">
        <v>78</v>
      </c>
      <c r="AV382" s="12" t="s">
        <v>78</v>
      </c>
      <c r="AW382" s="12" t="s">
        <v>32</v>
      </c>
      <c r="AX382" s="12" t="s">
        <v>76</v>
      </c>
      <c r="AY382" s="227" t="s">
        <v>132</v>
      </c>
    </row>
    <row r="383" spans="2:65" s="1" customFormat="1" ht="22.5" customHeight="1">
      <c r="B383" s="41"/>
      <c r="C383" s="193" t="s">
        <v>1304</v>
      </c>
      <c r="D383" s="193" t="s">
        <v>134</v>
      </c>
      <c r="E383" s="194" t="s">
        <v>559</v>
      </c>
      <c r="F383" s="195" t="s">
        <v>560</v>
      </c>
      <c r="G383" s="196" t="s">
        <v>284</v>
      </c>
      <c r="H383" s="197">
        <v>9.92</v>
      </c>
      <c r="I383" s="198"/>
      <c r="J383" s="197">
        <f>ROUND(I383*H383,2)</f>
        <v>0</v>
      </c>
      <c r="K383" s="195" t="s">
        <v>20</v>
      </c>
      <c r="L383" s="61"/>
      <c r="M383" s="199" t="s">
        <v>20</v>
      </c>
      <c r="N383" s="200" t="s">
        <v>39</v>
      </c>
      <c r="O383" s="42"/>
      <c r="P383" s="201">
        <f>O383*H383</f>
        <v>0</v>
      </c>
      <c r="Q383" s="201">
        <v>0</v>
      </c>
      <c r="R383" s="201">
        <f>Q383*H383</f>
        <v>0</v>
      </c>
      <c r="S383" s="201">
        <v>0</v>
      </c>
      <c r="T383" s="202">
        <f>S383*H383</f>
        <v>0</v>
      </c>
      <c r="AR383" s="24" t="s">
        <v>138</v>
      </c>
      <c r="AT383" s="24" t="s">
        <v>134</v>
      </c>
      <c r="AU383" s="24" t="s">
        <v>78</v>
      </c>
      <c r="AY383" s="24" t="s">
        <v>132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76</v>
      </c>
      <c r="BK383" s="203">
        <f>ROUND(I383*H383,2)</f>
        <v>0</v>
      </c>
      <c r="BL383" s="24" t="s">
        <v>138</v>
      </c>
      <c r="BM383" s="24" t="s">
        <v>1305</v>
      </c>
    </row>
    <row r="384" spans="2:65" s="12" customFormat="1" ht="13.5">
      <c r="B384" s="216"/>
      <c r="C384" s="217"/>
      <c r="D384" s="218" t="s">
        <v>140</v>
      </c>
      <c r="E384" s="219" t="s">
        <v>20</v>
      </c>
      <c r="F384" s="220" t="s">
        <v>1306</v>
      </c>
      <c r="G384" s="217"/>
      <c r="H384" s="221">
        <v>9.92</v>
      </c>
      <c r="I384" s="222"/>
      <c r="J384" s="217"/>
      <c r="K384" s="217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140</v>
      </c>
      <c r="AU384" s="227" t="s">
        <v>78</v>
      </c>
      <c r="AV384" s="12" t="s">
        <v>78</v>
      </c>
      <c r="AW384" s="12" t="s">
        <v>32</v>
      </c>
      <c r="AX384" s="12" t="s">
        <v>76</v>
      </c>
      <c r="AY384" s="227" t="s">
        <v>132</v>
      </c>
    </row>
    <row r="385" spans="2:65" s="1" customFormat="1" ht="22.5" customHeight="1">
      <c r="B385" s="41"/>
      <c r="C385" s="193" t="s">
        <v>1307</v>
      </c>
      <c r="D385" s="193" t="s">
        <v>134</v>
      </c>
      <c r="E385" s="194" t="s">
        <v>564</v>
      </c>
      <c r="F385" s="195" t="s">
        <v>565</v>
      </c>
      <c r="G385" s="196" t="s">
        <v>284</v>
      </c>
      <c r="H385" s="197">
        <v>221.18</v>
      </c>
      <c r="I385" s="198"/>
      <c r="J385" s="197">
        <f>ROUND(I385*H385,2)</f>
        <v>0</v>
      </c>
      <c r="K385" s="195" t="s">
        <v>20</v>
      </c>
      <c r="L385" s="61"/>
      <c r="M385" s="199" t="s">
        <v>20</v>
      </c>
      <c r="N385" s="200" t="s">
        <v>39</v>
      </c>
      <c r="O385" s="42"/>
      <c r="P385" s="201">
        <f>O385*H385</f>
        <v>0</v>
      </c>
      <c r="Q385" s="201">
        <v>0</v>
      </c>
      <c r="R385" s="201">
        <f>Q385*H385</f>
        <v>0</v>
      </c>
      <c r="S385" s="201">
        <v>0</v>
      </c>
      <c r="T385" s="202">
        <f>S385*H385</f>
        <v>0</v>
      </c>
      <c r="AR385" s="24" t="s">
        <v>138</v>
      </c>
      <c r="AT385" s="24" t="s">
        <v>134</v>
      </c>
      <c r="AU385" s="24" t="s">
        <v>78</v>
      </c>
      <c r="AY385" s="24" t="s">
        <v>132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4" t="s">
        <v>76</v>
      </c>
      <c r="BK385" s="203">
        <f>ROUND(I385*H385,2)</f>
        <v>0</v>
      </c>
      <c r="BL385" s="24" t="s">
        <v>138</v>
      </c>
      <c r="BM385" s="24" t="s">
        <v>1308</v>
      </c>
    </row>
    <row r="386" spans="2:65" s="12" customFormat="1" ht="13.5">
      <c r="B386" s="216"/>
      <c r="C386" s="217"/>
      <c r="D386" s="206" t="s">
        <v>140</v>
      </c>
      <c r="E386" s="228" t="s">
        <v>20</v>
      </c>
      <c r="F386" s="229" t="s">
        <v>1309</v>
      </c>
      <c r="G386" s="217"/>
      <c r="H386" s="230">
        <v>221.18</v>
      </c>
      <c r="I386" s="222"/>
      <c r="J386" s="217"/>
      <c r="K386" s="217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140</v>
      </c>
      <c r="AU386" s="227" t="s">
        <v>78</v>
      </c>
      <c r="AV386" s="12" t="s">
        <v>78</v>
      </c>
      <c r="AW386" s="12" t="s">
        <v>32</v>
      </c>
      <c r="AX386" s="12" t="s">
        <v>76</v>
      </c>
      <c r="AY386" s="227" t="s">
        <v>132</v>
      </c>
    </row>
    <row r="387" spans="2:65" s="10" customFormat="1" ht="29.85" customHeight="1">
      <c r="B387" s="176"/>
      <c r="C387" s="177"/>
      <c r="D387" s="190" t="s">
        <v>67</v>
      </c>
      <c r="E387" s="191" t="s">
        <v>568</v>
      </c>
      <c r="F387" s="191" t="s">
        <v>569</v>
      </c>
      <c r="G387" s="177"/>
      <c r="H387" s="177"/>
      <c r="I387" s="180"/>
      <c r="J387" s="192">
        <f>BK387</f>
        <v>0</v>
      </c>
      <c r="K387" s="177"/>
      <c r="L387" s="182"/>
      <c r="M387" s="183"/>
      <c r="N387" s="184"/>
      <c r="O387" s="184"/>
      <c r="P387" s="185">
        <f>P388</f>
        <v>0</v>
      </c>
      <c r="Q387" s="184"/>
      <c r="R387" s="185">
        <f>R388</f>
        <v>0</v>
      </c>
      <c r="S387" s="184"/>
      <c r="T387" s="186">
        <f>T388</f>
        <v>0</v>
      </c>
      <c r="AR387" s="187" t="s">
        <v>76</v>
      </c>
      <c r="AT387" s="188" t="s">
        <v>67</v>
      </c>
      <c r="AU387" s="188" t="s">
        <v>76</v>
      </c>
      <c r="AY387" s="187" t="s">
        <v>132</v>
      </c>
      <c r="BK387" s="189">
        <f>BK388</f>
        <v>0</v>
      </c>
    </row>
    <row r="388" spans="2:65" s="1" customFormat="1" ht="22.5" customHeight="1">
      <c r="B388" s="41"/>
      <c r="C388" s="193" t="s">
        <v>1310</v>
      </c>
      <c r="D388" s="193" t="s">
        <v>134</v>
      </c>
      <c r="E388" s="194" t="s">
        <v>1311</v>
      </c>
      <c r="F388" s="195" t="s">
        <v>1312</v>
      </c>
      <c r="G388" s="196" t="s">
        <v>284</v>
      </c>
      <c r="H388" s="197">
        <v>1100.68</v>
      </c>
      <c r="I388" s="198"/>
      <c r="J388" s="197">
        <f>ROUND(I388*H388,2)</f>
        <v>0</v>
      </c>
      <c r="K388" s="195" t="s">
        <v>20</v>
      </c>
      <c r="L388" s="61"/>
      <c r="M388" s="199" t="s">
        <v>20</v>
      </c>
      <c r="N388" s="200" t="s">
        <v>39</v>
      </c>
      <c r="O388" s="42"/>
      <c r="P388" s="201">
        <f>O388*H388</f>
        <v>0</v>
      </c>
      <c r="Q388" s="201">
        <v>0</v>
      </c>
      <c r="R388" s="201">
        <f>Q388*H388</f>
        <v>0</v>
      </c>
      <c r="S388" s="201">
        <v>0</v>
      </c>
      <c r="T388" s="202">
        <f>S388*H388</f>
        <v>0</v>
      </c>
      <c r="AR388" s="24" t="s">
        <v>138</v>
      </c>
      <c r="AT388" s="24" t="s">
        <v>134</v>
      </c>
      <c r="AU388" s="24" t="s">
        <v>78</v>
      </c>
      <c r="AY388" s="24" t="s">
        <v>132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24" t="s">
        <v>76</v>
      </c>
      <c r="BK388" s="203">
        <f>ROUND(I388*H388,2)</f>
        <v>0</v>
      </c>
      <c r="BL388" s="24" t="s">
        <v>138</v>
      </c>
      <c r="BM388" s="24" t="s">
        <v>1313</v>
      </c>
    </row>
    <row r="389" spans="2:65" s="10" customFormat="1" ht="37.35" customHeight="1">
      <c r="B389" s="176"/>
      <c r="C389" s="177"/>
      <c r="D389" s="178" t="s">
        <v>67</v>
      </c>
      <c r="E389" s="179" t="s">
        <v>1314</v>
      </c>
      <c r="F389" s="179" t="s">
        <v>1315</v>
      </c>
      <c r="G389" s="177"/>
      <c r="H389" s="177"/>
      <c r="I389" s="180"/>
      <c r="J389" s="181">
        <f>BK389</f>
        <v>0</v>
      </c>
      <c r="K389" s="177"/>
      <c r="L389" s="182"/>
      <c r="M389" s="183"/>
      <c r="N389" s="184"/>
      <c r="O389" s="184"/>
      <c r="P389" s="185">
        <f>P390</f>
        <v>0</v>
      </c>
      <c r="Q389" s="184"/>
      <c r="R389" s="185">
        <f>R390</f>
        <v>8.6919999999999997E-2</v>
      </c>
      <c r="S389" s="184"/>
      <c r="T389" s="186">
        <f>T390</f>
        <v>0</v>
      </c>
      <c r="AR389" s="187" t="s">
        <v>78</v>
      </c>
      <c r="AT389" s="188" t="s">
        <v>67</v>
      </c>
      <c r="AU389" s="188" t="s">
        <v>68</v>
      </c>
      <c r="AY389" s="187" t="s">
        <v>132</v>
      </c>
      <c r="BK389" s="189">
        <f>BK390</f>
        <v>0</v>
      </c>
    </row>
    <row r="390" spans="2:65" s="10" customFormat="1" ht="19.899999999999999" customHeight="1">
      <c r="B390" s="176"/>
      <c r="C390" s="177"/>
      <c r="D390" s="190" t="s">
        <v>67</v>
      </c>
      <c r="E390" s="191" t="s">
        <v>1316</v>
      </c>
      <c r="F390" s="191" t="s">
        <v>1317</v>
      </c>
      <c r="G390" s="177"/>
      <c r="H390" s="177"/>
      <c r="I390" s="180"/>
      <c r="J390" s="192">
        <f>BK390</f>
        <v>0</v>
      </c>
      <c r="K390" s="177"/>
      <c r="L390" s="182"/>
      <c r="M390" s="183"/>
      <c r="N390" s="184"/>
      <c r="O390" s="184"/>
      <c r="P390" s="185">
        <f>SUM(P391:P396)</f>
        <v>0</v>
      </c>
      <c r="Q390" s="184"/>
      <c r="R390" s="185">
        <f>SUM(R391:R396)</f>
        <v>8.6919999999999997E-2</v>
      </c>
      <c r="S390" s="184"/>
      <c r="T390" s="186">
        <f>SUM(T391:T396)</f>
        <v>0</v>
      </c>
      <c r="AR390" s="187" t="s">
        <v>78</v>
      </c>
      <c r="AT390" s="188" t="s">
        <v>67</v>
      </c>
      <c r="AU390" s="188" t="s">
        <v>76</v>
      </c>
      <c r="AY390" s="187" t="s">
        <v>132</v>
      </c>
      <c r="BK390" s="189">
        <f>SUM(BK391:BK396)</f>
        <v>0</v>
      </c>
    </row>
    <row r="391" spans="2:65" s="1" customFormat="1" ht="22.5" customHeight="1">
      <c r="B391" s="41"/>
      <c r="C391" s="193" t="s">
        <v>1318</v>
      </c>
      <c r="D391" s="193" t="s">
        <v>134</v>
      </c>
      <c r="E391" s="194" t="s">
        <v>1319</v>
      </c>
      <c r="F391" s="195" t="s">
        <v>1320</v>
      </c>
      <c r="G391" s="196" t="s">
        <v>438</v>
      </c>
      <c r="H391" s="197">
        <v>2</v>
      </c>
      <c r="I391" s="198"/>
      <c r="J391" s="197">
        <f>ROUND(I391*H391,2)</f>
        <v>0</v>
      </c>
      <c r="K391" s="195" t="s">
        <v>20</v>
      </c>
      <c r="L391" s="61"/>
      <c r="M391" s="199" t="s">
        <v>20</v>
      </c>
      <c r="N391" s="200" t="s">
        <v>39</v>
      </c>
      <c r="O391" s="42"/>
      <c r="P391" s="201">
        <f>O391*H391</f>
        <v>0</v>
      </c>
      <c r="Q391" s="201">
        <v>5.0000000000000002E-5</v>
      </c>
      <c r="R391" s="201">
        <f>Q391*H391</f>
        <v>1E-4</v>
      </c>
      <c r="S391" s="201">
        <v>0</v>
      </c>
      <c r="T391" s="202">
        <f>S391*H391</f>
        <v>0</v>
      </c>
      <c r="AR391" s="24" t="s">
        <v>217</v>
      </c>
      <c r="AT391" s="24" t="s">
        <v>134</v>
      </c>
      <c r="AU391" s="24" t="s">
        <v>78</v>
      </c>
      <c r="AY391" s="24" t="s">
        <v>132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24" t="s">
        <v>76</v>
      </c>
      <c r="BK391" s="203">
        <f>ROUND(I391*H391,2)</f>
        <v>0</v>
      </c>
      <c r="BL391" s="24" t="s">
        <v>217</v>
      </c>
      <c r="BM391" s="24" t="s">
        <v>1321</v>
      </c>
    </row>
    <row r="392" spans="2:65" s="12" customFormat="1" ht="13.5">
      <c r="B392" s="216"/>
      <c r="C392" s="217"/>
      <c r="D392" s="218" t="s">
        <v>140</v>
      </c>
      <c r="E392" s="219" t="s">
        <v>20</v>
      </c>
      <c r="F392" s="220" t="s">
        <v>1322</v>
      </c>
      <c r="G392" s="217"/>
      <c r="H392" s="221">
        <v>2</v>
      </c>
      <c r="I392" s="222"/>
      <c r="J392" s="217"/>
      <c r="K392" s="217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140</v>
      </c>
      <c r="AU392" s="227" t="s">
        <v>78</v>
      </c>
      <c r="AV392" s="12" t="s">
        <v>78</v>
      </c>
      <c r="AW392" s="12" t="s">
        <v>32</v>
      </c>
      <c r="AX392" s="12" t="s">
        <v>76</v>
      </c>
      <c r="AY392" s="227" t="s">
        <v>132</v>
      </c>
    </row>
    <row r="393" spans="2:65" s="1" customFormat="1" ht="22.5" customHeight="1">
      <c r="B393" s="41"/>
      <c r="C393" s="193" t="s">
        <v>1323</v>
      </c>
      <c r="D393" s="193" t="s">
        <v>134</v>
      </c>
      <c r="E393" s="194" t="s">
        <v>1324</v>
      </c>
      <c r="F393" s="195" t="s">
        <v>1325</v>
      </c>
      <c r="G393" s="196" t="s">
        <v>324</v>
      </c>
      <c r="H393" s="197">
        <v>3</v>
      </c>
      <c r="I393" s="198"/>
      <c r="J393" s="197">
        <f>ROUND(I393*H393,2)</f>
        <v>0</v>
      </c>
      <c r="K393" s="195" t="s">
        <v>20</v>
      </c>
      <c r="L393" s="61"/>
      <c r="M393" s="199" t="s">
        <v>20</v>
      </c>
      <c r="N393" s="200" t="s">
        <v>39</v>
      </c>
      <c r="O393" s="42"/>
      <c r="P393" s="201">
        <f>O393*H393</f>
        <v>0</v>
      </c>
      <c r="Q393" s="201">
        <v>2.3400000000000001E-3</v>
      </c>
      <c r="R393" s="201">
        <f>Q393*H393</f>
        <v>7.0200000000000002E-3</v>
      </c>
      <c r="S393" s="201">
        <v>0</v>
      </c>
      <c r="T393" s="202">
        <f>S393*H393</f>
        <v>0</v>
      </c>
      <c r="AR393" s="24" t="s">
        <v>138</v>
      </c>
      <c r="AT393" s="24" t="s">
        <v>134</v>
      </c>
      <c r="AU393" s="24" t="s">
        <v>78</v>
      </c>
      <c r="AY393" s="24" t="s">
        <v>132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76</v>
      </c>
      <c r="BK393" s="203">
        <f>ROUND(I393*H393,2)</f>
        <v>0</v>
      </c>
      <c r="BL393" s="24" t="s">
        <v>138</v>
      </c>
      <c r="BM393" s="24" t="s">
        <v>1326</v>
      </c>
    </row>
    <row r="394" spans="2:65" s="12" customFormat="1" ht="13.5">
      <c r="B394" s="216"/>
      <c r="C394" s="217"/>
      <c r="D394" s="218" t="s">
        <v>140</v>
      </c>
      <c r="E394" s="219" t="s">
        <v>20</v>
      </c>
      <c r="F394" s="220" t="s">
        <v>1327</v>
      </c>
      <c r="G394" s="217"/>
      <c r="H394" s="221">
        <v>3</v>
      </c>
      <c r="I394" s="222"/>
      <c r="J394" s="217"/>
      <c r="K394" s="217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140</v>
      </c>
      <c r="AU394" s="227" t="s">
        <v>78</v>
      </c>
      <c r="AV394" s="12" t="s">
        <v>78</v>
      </c>
      <c r="AW394" s="12" t="s">
        <v>32</v>
      </c>
      <c r="AX394" s="12" t="s">
        <v>76</v>
      </c>
      <c r="AY394" s="227" t="s">
        <v>132</v>
      </c>
    </row>
    <row r="395" spans="2:65" s="1" customFormat="1" ht="22.5" customHeight="1">
      <c r="B395" s="41"/>
      <c r="C395" s="193" t="s">
        <v>1328</v>
      </c>
      <c r="D395" s="193" t="s">
        <v>134</v>
      </c>
      <c r="E395" s="194" t="s">
        <v>1329</v>
      </c>
      <c r="F395" s="195" t="s">
        <v>1330</v>
      </c>
      <c r="G395" s="196" t="s">
        <v>324</v>
      </c>
      <c r="H395" s="197">
        <v>60</v>
      </c>
      <c r="I395" s="198"/>
      <c r="J395" s="197">
        <f>ROUND(I395*H395,2)</f>
        <v>0</v>
      </c>
      <c r="K395" s="195" t="s">
        <v>20</v>
      </c>
      <c r="L395" s="61"/>
      <c r="M395" s="199" t="s">
        <v>20</v>
      </c>
      <c r="N395" s="200" t="s">
        <v>39</v>
      </c>
      <c r="O395" s="42"/>
      <c r="P395" s="201">
        <f>O395*H395</f>
        <v>0</v>
      </c>
      <c r="Q395" s="201">
        <v>1.33E-3</v>
      </c>
      <c r="R395" s="201">
        <f>Q395*H395</f>
        <v>7.9799999999999996E-2</v>
      </c>
      <c r="S395" s="201">
        <v>0</v>
      </c>
      <c r="T395" s="202">
        <f>S395*H395</f>
        <v>0</v>
      </c>
      <c r="AR395" s="24" t="s">
        <v>138</v>
      </c>
      <c r="AT395" s="24" t="s">
        <v>134</v>
      </c>
      <c r="AU395" s="24" t="s">
        <v>78</v>
      </c>
      <c r="AY395" s="24" t="s">
        <v>132</v>
      </c>
      <c r="BE395" s="203">
        <f>IF(N395="základní",J395,0)</f>
        <v>0</v>
      </c>
      <c r="BF395" s="203">
        <f>IF(N395="snížená",J395,0)</f>
        <v>0</v>
      </c>
      <c r="BG395" s="203">
        <f>IF(N395="zákl. přenesená",J395,0)</f>
        <v>0</v>
      </c>
      <c r="BH395" s="203">
        <f>IF(N395="sníž. přenesená",J395,0)</f>
        <v>0</v>
      </c>
      <c r="BI395" s="203">
        <f>IF(N395="nulová",J395,0)</f>
        <v>0</v>
      </c>
      <c r="BJ395" s="24" t="s">
        <v>76</v>
      </c>
      <c r="BK395" s="203">
        <f>ROUND(I395*H395,2)</f>
        <v>0</v>
      </c>
      <c r="BL395" s="24" t="s">
        <v>138</v>
      </c>
      <c r="BM395" s="24" t="s">
        <v>1331</v>
      </c>
    </row>
    <row r="396" spans="2:65" s="12" customFormat="1" ht="13.5">
      <c r="B396" s="216"/>
      <c r="C396" s="217"/>
      <c r="D396" s="206" t="s">
        <v>140</v>
      </c>
      <c r="E396" s="228" t="s">
        <v>20</v>
      </c>
      <c r="F396" s="229" t="s">
        <v>1332</v>
      </c>
      <c r="G396" s="217"/>
      <c r="H396" s="230">
        <v>60</v>
      </c>
      <c r="I396" s="222"/>
      <c r="J396" s="217"/>
      <c r="K396" s="217"/>
      <c r="L396" s="223"/>
      <c r="M396" s="271"/>
      <c r="N396" s="272"/>
      <c r="O396" s="272"/>
      <c r="P396" s="272"/>
      <c r="Q396" s="272"/>
      <c r="R396" s="272"/>
      <c r="S396" s="272"/>
      <c r="T396" s="273"/>
      <c r="AT396" s="227" t="s">
        <v>140</v>
      </c>
      <c r="AU396" s="227" t="s">
        <v>78</v>
      </c>
      <c r="AV396" s="12" t="s">
        <v>78</v>
      </c>
      <c r="AW396" s="12" t="s">
        <v>32</v>
      </c>
      <c r="AX396" s="12" t="s">
        <v>76</v>
      </c>
      <c r="AY396" s="227" t="s">
        <v>132</v>
      </c>
    </row>
    <row r="397" spans="2:65" s="1" customFormat="1" ht="6.95" customHeight="1">
      <c r="B397" s="56"/>
      <c r="C397" s="57"/>
      <c r="D397" s="57"/>
      <c r="E397" s="57"/>
      <c r="F397" s="57"/>
      <c r="G397" s="57"/>
      <c r="H397" s="57"/>
      <c r="I397" s="139"/>
      <c r="J397" s="57"/>
      <c r="K397" s="57"/>
      <c r="L397" s="61"/>
    </row>
  </sheetData>
  <sheetProtection password="CC35" sheet="1" objects="1" scenarios="1" formatCells="0" formatColumns="0" formatRows="0" sort="0" autoFilter="0"/>
  <autoFilter ref="C87:K396"/>
  <mergeCells count="9"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9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399" t="s">
        <v>95</v>
      </c>
      <c r="H1" s="399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17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Horní Bříza, Tovární ulice obnova kanalizace a vodovodu-1</v>
      </c>
      <c r="F7" s="393"/>
      <c r="G7" s="393"/>
      <c r="H7" s="393"/>
      <c r="I7" s="117"/>
      <c r="J7" s="29"/>
      <c r="K7" s="31"/>
    </row>
    <row r="8" spans="1:70" s="1" customFormat="1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4" t="s">
        <v>1333</v>
      </c>
      <c r="F9" s="395"/>
      <c r="G9" s="395"/>
      <c r="H9" s="39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19</v>
      </c>
      <c r="E11" s="42"/>
      <c r="F11" s="35" t="s">
        <v>20</v>
      </c>
      <c r="G11" s="42"/>
      <c r="H11" s="42"/>
      <c r="I11" s="119" t="s">
        <v>21</v>
      </c>
      <c r="J11" s="35" t="s">
        <v>20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19" t="s">
        <v>24</v>
      </c>
      <c r="J12" s="120" t="str">
        <f>'Rekapitulace stavby'!AN8</f>
        <v>10.3.2017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19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28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29</v>
      </c>
      <c r="E17" s="42"/>
      <c r="F17" s="42"/>
      <c r="G17" s="42"/>
      <c r="H17" s="42"/>
      <c r="I17" s="119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28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31</v>
      </c>
      <c r="E20" s="42"/>
      <c r="F20" s="42"/>
      <c r="G20" s="42"/>
      <c r="H20" s="42"/>
      <c r="I20" s="119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28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20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34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36</v>
      </c>
      <c r="G29" s="42"/>
      <c r="H29" s="42"/>
      <c r="I29" s="129" t="s">
        <v>35</v>
      </c>
      <c r="J29" s="46" t="s">
        <v>37</v>
      </c>
      <c r="K29" s="45"/>
    </row>
    <row r="30" spans="2:11" s="1" customFormat="1" ht="14.45" customHeight="1">
      <c r="B30" s="41"/>
      <c r="C30" s="42"/>
      <c r="D30" s="49" t="s">
        <v>38</v>
      </c>
      <c r="E30" s="49" t="s">
        <v>39</v>
      </c>
      <c r="F30" s="130">
        <f>ROUND(SUM(BE85:BE289), 2)</f>
        <v>0</v>
      </c>
      <c r="G30" s="42"/>
      <c r="H30" s="42"/>
      <c r="I30" s="131">
        <v>0.21</v>
      </c>
      <c r="J30" s="130">
        <f>ROUND(ROUND((SUM(BE85:BE289)),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40</v>
      </c>
      <c r="F31" s="130">
        <f>ROUND(SUM(BF85:BF289), 2)</f>
        <v>0</v>
      </c>
      <c r="G31" s="42"/>
      <c r="H31" s="42"/>
      <c r="I31" s="131">
        <v>0.15</v>
      </c>
      <c r="J31" s="130">
        <f>ROUND(ROUND((SUM(BF85:BF289)),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41</v>
      </c>
      <c r="F32" s="130">
        <f>ROUND(SUM(BG85:BG289),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42</v>
      </c>
      <c r="F33" s="130">
        <f>ROUND(SUM(BH85:BH289),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43</v>
      </c>
      <c r="F34" s="130">
        <f>ROUND(SUM(BI85:BI289),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44</v>
      </c>
      <c r="E36" s="79"/>
      <c r="F36" s="79"/>
      <c r="G36" s="134" t="s">
        <v>45</v>
      </c>
      <c r="H36" s="135" t="s">
        <v>46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17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Horní Bříza, Tovární ulice obnova kanalizace a vodovodu-1</v>
      </c>
      <c r="F45" s="393"/>
      <c r="G45" s="393"/>
      <c r="H45" s="393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05 - Vodovod - východ</v>
      </c>
      <c r="F47" s="395"/>
      <c r="G47" s="395"/>
      <c r="H47" s="39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19" t="s">
        <v>24</v>
      </c>
      <c r="J49" s="120" t="str">
        <f>IF(J12="","",J12)</f>
        <v>10.3.2017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 xml:space="preserve"> </v>
      </c>
      <c r="G51" s="42"/>
      <c r="H51" s="42"/>
      <c r="I51" s="119" t="s">
        <v>31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29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103</v>
      </c>
      <c r="D54" s="132"/>
      <c r="E54" s="132"/>
      <c r="F54" s="132"/>
      <c r="G54" s="132"/>
      <c r="H54" s="132"/>
      <c r="I54" s="145"/>
      <c r="J54" s="146" t="s">
        <v>104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105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106</v>
      </c>
    </row>
    <row r="57" spans="2:47" s="7" customFormat="1" ht="24.95" customHeight="1">
      <c r="B57" s="149"/>
      <c r="C57" s="150"/>
      <c r="D57" s="151" t="s">
        <v>107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108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110</v>
      </c>
      <c r="E59" s="159"/>
      <c r="F59" s="159"/>
      <c r="G59" s="159"/>
      <c r="H59" s="159"/>
      <c r="I59" s="160"/>
      <c r="J59" s="161">
        <f>J160</f>
        <v>0</v>
      </c>
      <c r="K59" s="162"/>
    </row>
    <row r="60" spans="2:47" s="8" customFormat="1" ht="19.899999999999999" customHeight="1">
      <c r="B60" s="156"/>
      <c r="C60" s="157"/>
      <c r="D60" s="158" t="s">
        <v>111</v>
      </c>
      <c r="E60" s="159"/>
      <c r="F60" s="159"/>
      <c r="G60" s="159"/>
      <c r="H60" s="159"/>
      <c r="I60" s="160"/>
      <c r="J60" s="161">
        <f>J170</f>
        <v>0</v>
      </c>
      <c r="K60" s="162"/>
    </row>
    <row r="61" spans="2:47" s="8" customFormat="1" ht="19.899999999999999" customHeight="1">
      <c r="B61" s="156"/>
      <c r="C61" s="157"/>
      <c r="D61" s="158" t="s">
        <v>876</v>
      </c>
      <c r="E61" s="159"/>
      <c r="F61" s="159"/>
      <c r="G61" s="159"/>
      <c r="H61" s="159"/>
      <c r="I61" s="160"/>
      <c r="J61" s="161">
        <f>J173</f>
        <v>0</v>
      </c>
      <c r="K61" s="162"/>
    </row>
    <row r="62" spans="2:47" s="8" customFormat="1" ht="19.899999999999999" customHeight="1">
      <c r="B62" s="156"/>
      <c r="C62" s="157"/>
      <c r="D62" s="158" t="s">
        <v>112</v>
      </c>
      <c r="E62" s="159"/>
      <c r="F62" s="159"/>
      <c r="G62" s="159"/>
      <c r="H62" s="159"/>
      <c r="I62" s="160"/>
      <c r="J62" s="161">
        <f>J176</f>
        <v>0</v>
      </c>
      <c r="K62" s="162"/>
    </row>
    <row r="63" spans="2:47" s="8" customFormat="1" ht="19.899999999999999" customHeight="1">
      <c r="B63" s="156"/>
      <c r="C63" s="157"/>
      <c r="D63" s="158" t="s">
        <v>113</v>
      </c>
      <c r="E63" s="159"/>
      <c r="F63" s="159"/>
      <c r="G63" s="159"/>
      <c r="H63" s="159"/>
      <c r="I63" s="160"/>
      <c r="J63" s="161">
        <f>J274</f>
        <v>0</v>
      </c>
      <c r="K63" s="162"/>
    </row>
    <row r="64" spans="2:47" s="8" customFormat="1" ht="19.899999999999999" customHeight="1">
      <c r="B64" s="156"/>
      <c r="C64" s="157"/>
      <c r="D64" s="158" t="s">
        <v>114</v>
      </c>
      <c r="E64" s="159"/>
      <c r="F64" s="159"/>
      <c r="G64" s="159"/>
      <c r="H64" s="159"/>
      <c r="I64" s="160"/>
      <c r="J64" s="161">
        <f>J277</f>
        <v>0</v>
      </c>
      <c r="K64" s="162"/>
    </row>
    <row r="65" spans="2:12" s="8" customFormat="1" ht="19.899999999999999" customHeight="1">
      <c r="B65" s="156"/>
      <c r="C65" s="157"/>
      <c r="D65" s="158" t="s">
        <v>115</v>
      </c>
      <c r="E65" s="159"/>
      <c r="F65" s="159"/>
      <c r="G65" s="159"/>
      <c r="H65" s="159"/>
      <c r="I65" s="160"/>
      <c r="J65" s="161">
        <f>J288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116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17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2.5" customHeight="1">
      <c r="B75" s="41"/>
      <c r="C75" s="63"/>
      <c r="D75" s="63"/>
      <c r="E75" s="396" t="str">
        <f>E7</f>
        <v>Horní Bříza, Tovární ulice obnova kanalizace a vodovodu-1</v>
      </c>
      <c r="F75" s="397"/>
      <c r="G75" s="397"/>
      <c r="H75" s="397"/>
      <c r="I75" s="163"/>
      <c r="J75" s="63"/>
      <c r="K75" s="63"/>
      <c r="L75" s="61"/>
    </row>
    <row r="76" spans="2:12" s="1" customFormat="1" ht="14.45" customHeight="1">
      <c r="B76" s="41"/>
      <c r="C76" s="65" t="s">
        <v>100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23.25" customHeight="1">
      <c r="B77" s="41"/>
      <c r="C77" s="63"/>
      <c r="D77" s="63"/>
      <c r="E77" s="372" t="str">
        <f>E9</f>
        <v>05 - Vodovod - východ</v>
      </c>
      <c r="F77" s="398"/>
      <c r="G77" s="398"/>
      <c r="H77" s="398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22</v>
      </c>
      <c r="D79" s="63"/>
      <c r="E79" s="63"/>
      <c r="F79" s="164" t="str">
        <f>F12</f>
        <v xml:space="preserve"> </v>
      </c>
      <c r="G79" s="63"/>
      <c r="H79" s="63"/>
      <c r="I79" s="165" t="s">
        <v>24</v>
      </c>
      <c r="J79" s="73" t="str">
        <f>IF(J12="","",J12)</f>
        <v>10.3.2017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>
      <c r="B81" s="41"/>
      <c r="C81" s="65" t="s">
        <v>26</v>
      </c>
      <c r="D81" s="63"/>
      <c r="E81" s="63"/>
      <c r="F81" s="164" t="str">
        <f>E15</f>
        <v xml:space="preserve"> </v>
      </c>
      <c r="G81" s="63"/>
      <c r="H81" s="63"/>
      <c r="I81" s="165" t="s">
        <v>31</v>
      </c>
      <c r="J81" s="164" t="str">
        <f>E21</f>
        <v xml:space="preserve"> </v>
      </c>
      <c r="K81" s="63"/>
      <c r="L81" s="61"/>
    </row>
    <row r="82" spans="2:65" s="1" customFormat="1" ht="14.45" customHeight="1">
      <c r="B82" s="41"/>
      <c r="C82" s="65" t="s">
        <v>29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117</v>
      </c>
      <c r="D84" s="168" t="s">
        <v>53</v>
      </c>
      <c r="E84" s="168" t="s">
        <v>49</v>
      </c>
      <c r="F84" s="168" t="s">
        <v>118</v>
      </c>
      <c r="G84" s="168" t="s">
        <v>119</v>
      </c>
      <c r="H84" s="168" t="s">
        <v>120</v>
      </c>
      <c r="I84" s="169" t="s">
        <v>121</v>
      </c>
      <c r="J84" s="168" t="s">
        <v>104</v>
      </c>
      <c r="K84" s="170" t="s">
        <v>122</v>
      </c>
      <c r="L84" s="171"/>
      <c r="M84" s="81" t="s">
        <v>123</v>
      </c>
      <c r="N84" s="82" t="s">
        <v>38</v>
      </c>
      <c r="O84" s="82" t="s">
        <v>124</v>
      </c>
      <c r="P84" s="82" t="s">
        <v>125</v>
      </c>
      <c r="Q84" s="82" t="s">
        <v>126</v>
      </c>
      <c r="R84" s="82" t="s">
        <v>127</v>
      </c>
      <c r="S84" s="82" t="s">
        <v>128</v>
      </c>
      <c r="T84" s="83" t="s">
        <v>129</v>
      </c>
    </row>
    <row r="85" spans="2:65" s="1" customFormat="1" ht="29.25" customHeight="1">
      <c r="B85" s="41"/>
      <c r="C85" s="87" t="s">
        <v>105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</f>
        <v>0</v>
      </c>
      <c r="Q85" s="85"/>
      <c r="R85" s="173">
        <f>R86</f>
        <v>609.15466549999996</v>
      </c>
      <c r="S85" s="85"/>
      <c r="T85" s="174">
        <f>T86</f>
        <v>173.10149999999999</v>
      </c>
      <c r="AT85" s="24" t="s">
        <v>67</v>
      </c>
      <c r="AU85" s="24" t="s">
        <v>106</v>
      </c>
      <c r="BK85" s="175">
        <f>BK86</f>
        <v>0</v>
      </c>
    </row>
    <row r="86" spans="2:65" s="10" customFormat="1" ht="37.35" customHeight="1">
      <c r="B86" s="176"/>
      <c r="C86" s="177"/>
      <c r="D86" s="178" t="s">
        <v>67</v>
      </c>
      <c r="E86" s="179" t="s">
        <v>130</v>
      </c>
      <c r="F86" s="179" t="s">
        <v>131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P87+P160+P170+P173+P176+P274+P277+P288</f>
        <v>0</v>
      </c>
      <c r="Q86" s="184"/>
      <c r="R86" s="185">
        <f>R87+R160+R170+R173+R176+R274+R277+R288</f>
        <v>609.15466549999996</v>
      </c>
      <c r="S86" s="184"/>
      <c r="T86" s="186">
        <f>T87+T160+T170+T173+T176+T274+T277+T288</f>
        <v>173.10149999999999</v>
      </c>
      <c r="AR86" s="187" t="s">
        <v>76</v>
      </c>
      <c r="AT86" s="188" t="s">
        <v>67</v>
      </c>
      <c r="AU86" s="188" t="s">
        <v>68</v>
      </c>
      <c r="AY86" s="187" t="s">
        <v>132</v>
      </c>
      <c r="BK86" s="189">
        <f>BK87+BK160+BK170+BK173+BK176+BK274+BK277+BK288</f>
        <v>0</v>
      </c>
    </row>
    <row r="87" spans="2:65" s="10" customFormat="1" ht="19.899999999999999" customHeight="1">
      <c r="B87" s="176"/>
      <c r="C87" s="177"/>
      <c r="D87" s="190" t="s">
        <v>67</v>
      </c>
      <c r="E87" s="191" t="s">
        <v>76</v>
      </c>
      <c r="F87" s="191" t="s">
        <v>133</v>
      </c>
      <c r="G87" s="177"/>
      <c r="H87" s="177"/>
      <c r="I87" s="180"/>
      <c r="J87" s="192">
        <f>BK87</f>
        <v>0</v>
      </c>
      <c r="K87" s="177"/>
      <c r="L87" s="182"/>
      <c r="M87" s="183"/>
      <c r="N87" s="184"/>
      <c r="O87" s="184"/>
      <c r="P87" s="185">
        <f>SUM(P88:P159)</f>
        <v>0</v>
      </c>
      <c r="Q87" s="184"/>
      <c r="R87" s="185">
        <f>SUM(R88:R159)</f>
        <v>602.15369399999997</v>
      </c>
      <c r="S87" s="184"/>
      <c r="T87" s="186">
        <f>SUM(T88:T159)</f>
        <v>173.10149999999999</v>
      </c>
      <c r="AR87" s="187" t="s">
        <v>76</v>
      </c>
      <c r="AT87" s="188" t="s">
        <v>67</v>
      </c>
      <c r="AU87" s="188" t="s">
        <v>76</v>
      </c>
      <c r="AY87" s="187" t="s">
        <v>132</v>
      </c>
      <c r="BK87" s="189">
        <f>SUM(BK88:BK159)</f>
        <v>0</v>
      </c>
    </row>
    <row r="88" spans="2:65" s="1" customFormat="1" ht="22.5" customHeight="1">
      <c r="B88" s="41"/>
      <c r="C88" s="193" t="s">
        <v>76</v>
      </c>
      <c r="D88" s="193" t="s">
        <v>134</v>
      </c>
      <c r="E88" s="194" t="s">
        <v>135</v>
      </c>
      <c r="F88" s="195" t="s">
        <v>879</v>
      </c>
      <c r="G88" s="196" t="s">
        <v>137</v>
      </c>
      <c r="H88" s="197">
        <v>233.5</v>
      </c>
      <c r="I88" s="198"/>
      <c r="J88" s="197">
        <f>ROUND(I88*H88,2)</f>
        <v>0</v>
      </c>
      <c r="K88" s="195" t="s">
        <v>20</v>
      </c>
      <c r="L88" s="61"/>
      <c r="M88" s="199" t="s">
        <v>20</v>
      </c>
      <c r="N88" s="200" t="s">
        <v>39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138</v>
      </c>
      <c r="AT88" s="24" t="s">
        <v>134</v>
      </c>
      <c r="AU88" s="24" t="s">
        <v>78</v>
      </c>
      <c r="AY88" s="24" t="s">
        <v>132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76</v>
      </c>
      <c r="BK88" s="203">
        <f>ROUND(I88*H88,2)</f>
        <v>0</v>
      </c>
      <c r="BL88" s="24" t="s">
        <v>138</v>
      </c>
      <c r="BM88" s="24" t="s">
        <v>1334</v>
      </c>
    </row>
    <row r="89" spans="2:65" s="11" customFormat="1" ht="13.5">
      <c r="B89" s="204"/>
      <c r="C89" s="205"/>
      <c r="D89" s="206" t="s">
        <v>140</v>
      </c>
      <c r="E89" s="207" t="s">
        <v>20</v>
      </c>
      <c r="F89" s="208" t="s">
        <v>1335</v>
      </c>
      <c r="G89" s="205"/>
      <c r="H89" s="209" t="s">
        <v>20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140</v>
      </c>
      <c r="AU89" s="215" t="s">
        <v>78</v>
      </c>
      <c r="AV89" s="11" t="s">
        <v>76</v>
      </c>
      <c r="AW89" s="11" t="s">
        <v>32</v>
      </c>
      <c r="AX89" s="11" t="s">
        <v>68</v>
      </c>
      <c r="AY89" s="215" t="s">
        <v>132</v>
      </c>
    </row>
    <row r="90" spans="2:65" s="12" customFormat="1" ht="13.5">
      <c r="B90" s="216"/>
      <c r="C90" s="217"/>
      <c r="D90" s="218" t="s">
        <v>140</v>
      </c>
      <c r="E90" s="219" t="s">
        <v>20</v>
      </c>
      <c r="F90" s="220" t="s">
        <v>1336</v>
      </c>
      <c r="G90" s="217"/>
      <c r="H90" s="221">
        <v>233.5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78</v>
      </c>
      <c r="AV90" s="12" t="s">
        <v>78</v>
      </c>
      <c r="AW90" s="12" t="s">
        <v>32</v>
      </c>
      <c r="AX90" s="12" t="s">
        <v>76</v>
      </c>
      <c r="AY90" s="227" t="s">
        <v>132</v>
      </c>
    </row>
    <row r="91" spans="2:65" s="1" customFormat="1" ht="22.5" customHeight="1">
      <c r="B91" s="41"/>
      <c r="C91" s="193" t="s">
        <v>78</v>
      </c>
      <c r="D91" s="193" t="s">
        <v>134</v>
      </c>
      <c r="E91" s="194" t="s">
        <v>143</v>
      </c>
      <c r="F91" s="195" t="s">
        <v>144</v>
      </c>
      <c r="G91" s="196" t="s">
        <v>145</v>
      </c>
      <c r="H91" s="197">
        <v>3</v>
      </c>
      <c r="I91" s="198"/>
      <c r="J91" s="197">
        <f>ROUND(I91*H91,2)</f>
        <v>0</v>
      </c>
      <c r="K91" s="195" t="s">
        <v>20</v>
      </c>
      <c r="L91" s="61"/>
      <c r="M91" s="199" t="s">
        <v>20</v>
      </c>
      <c r="N91" s="200" t="s">
        <v>39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138</v>
      </c>
      <c r="AT91" s="24" t="s">
        <v>134</v>
      </c>
      <c r="AU91" s="24" t="s">
        <v>78</v>
      </c>
      <c r="AY91" s="24" t="s">
        <v>132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76</v>
      </c>
      <c r="BK91" s="203">
        <f>ROUND(I91*H91,2)</f>
        <v>0</v>
      </c>
      <c r="BL91" s="24" t="s">
        <v>138</v>
      </c>
      <c r="BM91" s="24" t="s">
        <v>1337</v>
      </c>
    </row>
    <row r="92" spans="2:65" s="11" customFormat="1" ht="13.5">
      <c r="B92" s="204"/>
      <c r="C92" s="205"/>
      <c r="D92" s="206" t="s">
        <v>140</v>
      </c>
      <c r="E92" s="207" t="s">
        <v>20</v>
      </c>
      <c r="F92" s="208" t="s">
        <v>1335</v>
      </c>
      <c r="G92" s="205"/>
      <c r="H92" s="209" t="s">
        <v>20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140</v>
      </c>
      <c r="AU92" s="215" t="s">
        <v>78</v>
      </c>
      <c r="AV92" s="11" t="s">
        <v>76</v>
      </c>
      <c r="AW92" s="11" t="s">
        <v>32</v>
      </c>
      <c r="AX92" s="11" t="s">
        <v>68</v>
      </c>
      <c r="AY92" s="215" t="s">
        <v>132</v>
      </c>
    </row>
    <row r="93" spans="2:65" s="12" customFormat="1" ht="13.5">
      <c r="B93" s="216"/>
      <c r="C93" s="217"/>
      <c r="D93" s="218" t="s">
        <v>140</v>
      </c>
      <c r="E93" s="219" t="s">
        <v>20</v>
      </c>
      <c r="F93" s="220" t="s">
        <v>148</v>
      </c>
      <c r="G93" s="217"/>
      <c r="H93" s="221">
        <v>3</v>
      </c>
      <c r="I93" s="222"/>
      <c r="J93" s="217"/>
      <c r="K93" s="217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140</v>
      </c>
      <c r="AU93" s="227" t="s">
        <v>78</v>
      </c>
      <c r="AV93" s="12" t="s">
        <v>78</v>
      </c>
      <c r="AW93" s="12" t="s">
        <v>32</v>
      </c>
      <c r="AX93" s="12" t="s">
        <v>76</v>
      </c>
      <c r="AY93" s="227" t="s">
        <v>132</v>
      </c>
    </row>
    <row r="94" spans="2:65" s="1" customFormat="1" ht="22.5" customHeight="1">
      <c r="B94" s="41"/>
      <c r="C94" s="193" t="s">
        <v>148</v>
      </c>
      <c r="D94" s="193" t="s">
        <v>134</v>
      </c>
      <c r="E94" s="194" t="s">
        <v>582</v>
      </c>
      <c r="F94" s="195" t="s">
        <v>883</v>
      </c>
      <c r="G94" s="196" t="s">
        <v>884</v>
      </c>
      <c r="H94" s="197">
        <v>4</v>
      </c>
      <c r="I94" s="198"/>
      <c r="J94" s="197">
        <f>ROUND(I94*H94,2)</f>
        <v>0</v>
      </c>
      <c r="K94" s="195" t="s">
        <v>20</v>
      </c>
      <c r="L94" s="61"/>
      <c r="M94" s="199" t="s">
        <v>20</v>
      </c>
      <c r="N94" s="200" t="s">
        <v>39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138</v>
      </c>
      <c r="AT94" s="24" t="s">
        <v>134</v>
      </c>
      <c r="AU94" s="24" t="s">
        <v>78</v>
      </c>
      <c r="AY94" s="24" t="s">
        <v>132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76</v>
      </c>
      <c r="BK94" s="203">
        <f>ROUND(I94*H94,2)</f>
        <v>0</v>
      </c>
      <c r="BL94" s="24" t="s">
        <v>138</v>
      </c>
      <c r="BM94" s="24" t="s">
        <v>1338</v>
      </c>
    </row>
    <row r="95" spans="2:65" s="11" customFormat="1" ht="13.5">
      <c r="B95" s="204"/>
      <c r="C95" s="205"/>
      <c r="D95" s="206" t="s">
        <v>140</v>
      </c>
      <c r="E95" s="207" t="s">
        <v>20</v>
      </c>
      <c r="F95" s="208" t="s">
        <v>1339</v>
      </c>
      <c r="G95" s="205"/>
      <c r="H95" s="209" t="s">
        <v>20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140</v>
      </c>
      <c r="AU95" s="215" t="s">
        <v>78</v>
      </c>
      <c r="AV95" s="11" t="s">
        <v>76</v>
      </c>
      <c r="AW95" s="11" t="s">
        <v>32</v>
      </c>
      <c r="AX95" s="11" t="s">
        <v>68</v>
      </c>
      <c r="AY95" s="215" t="s">
        <v>132</v>
      </c>
    </row>
    <row r="96" spans="2:65" s="12" customFormat="1" ht="13.5">
      <c r="B96" s="216"/>
      <c r="C96" s="217"/>
      <c r="D96" s="218" t="s">
        <v>140</v>
      </c>
      <c r="E96" s="219" t="s">
        <v>20</v>
      </c>
      <c r="F96" s="220" t="s">
        <v>1340</v>
      </c>
      <c r="G96" s="217"/>
      <c r="H96" s="221">
        <v>4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78</v>
      </c>
      <c r="AV96" s="12" t="s">
        <v>78</v>
      </c>
      <c r="AW96" s="12" t="s">
        <v>32</v>
      </c>
      <c r="AX96" s="12" t="s">
        <v>76</v>
      </c>
      <c r="AY96" s="227" t="s">
        <v>132</v>
      </c>
    </row>
    <row r="97" spans="2:65" s="1" customFormat="1" ht="22.5" customHeight="1">
      <c r="B97" s="41"/>
      <c r="C97" s="193" t="s">
        <v>138</v>
      </c>
      <c r="D97" s="193" t="s">
        <v>134</v>
      </c>
      <c r="E97" s="194" t="s">
        <v>163</v>
      </c>
      <c r="F97" s="195" t="s">
        <v>164</v>
      </c>
      <c r="G97" s="196" t="s">
        <v>158</v>
      </c>
      <c r="H97" s="197">
        <v>160.19999999999999</v>
      </c>
      <c r="I97" s="198"/>
      <c r="J97" s="197">
        <f>ROUND(I97*H97,2)</f>
        <v>0</v>
      </c>
      <c r="K97" s="195" t="s">
        <v>159</v>
      </c>
      <c r="L97" s="61"/>
      <c r="M97" s="199" t="s">
        <v>20</v>
      </c>
      <c r="N97" s="200" t="s">
        <v>39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0.29499999999999998</v>
      </c>
      <c r="T97" s="202">
        <f>S97*H97</f>
        <v>47.258999999999993</v>
      </c>
      <c r="AR97" s="24" t="s">
        <v>138</v>
      </c>
      <c r="AT97" s="24" t="s">
        <v>134</v>
      </c>
      <c r="AU97" s="24" t="s">
        <v>78</v>
      </c>
      <c r="AY97" s="24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76</v>
      </c>
      <c r="BK97" s="203">
        <f>ROUND(I97*H97,2)</f>
        <v>0</v>
      </c>
      <c r="BL97" s="24" t="s">
        <v>138</v>
      </c>
      <c r="BM97" s="24" t="s">
        <v>1341</v>
      </c>
    </row>
    <row r="98" spans="2:65" s="12" customFormat="1" ht="13.5">
      <c r="B98" s="216"/>
      <c r="C98" s="217"/>
      <c r="D98" s="218" t="s">
        <v>140</v>
      </c>
      <c r="E98" s="219" t="s">
        <v>20</v>
      </c>
      <c r="F98" s="220" t="s">
        <v>1342</v>
      </c>
      <c r="G98" s="217"/>
      <c r="H98" s="221">
        <v>160.19999999999999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78</v>
      </c>
      <c r="AV98" s="12" t="s">
        <v>78</v>
      </c>
      <c r="AW98" s="12" t="s">
        <v>32</v>
      </c>
      <c r="AX98" s="12" t="s">
        <v>76</v>
      </c>
      <c r="AY98" s="227" t="s">
        <v>132</v>
      </c>
    </row>
    <row r="99" spans="2:65" s="1" customFormat="1" ht="22.5" customHeight="1">
      <c r="B99" s="41"/>
      <c r="C99" s="193" t="s">
        <v>155</v>
      </c>
      <c r="D99" s="193" t="s">
        <v>134</v>
      </c>
      <c r="E99" s="194" t="s">
        <v>178</v>
      </c>
      <c r="F99" s="195" t="s">
        <v>179</v>
      </c>
      <c r="G99" s="196" t="s">
        <v>158</v>
      </c>
      <c r="H99" s="197">
        <v>48.15</v>
      </c>
      <c r="I99" s="198"/>
      <c r="J99" s="197">
        <f>ROUND(I99*H99,2)</f>
        <v>0</v>
      </c>
      <c r="K99" s="195" t="s">
        <v>180</v>
      </c>
      <c r="L99" s="61"/>
      <c r="M99" s="199" t="s">
        <v>20</v>
      </c>
      <c r="N99" s="200" t="s">
        <v>39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0.45</v>
      </c>
      <c r="T99" s="202">
        <f>S99*H99</f>
        <v>21.6675</v>
      </c>
      <c r="AR99" s="24" t="s">
        <v>138</v>
      </c>
      <c r="AT99" s="24" t="s">
        <v>134</v>
      </c>
      <c r="AU99" s="24" t="s">
        <v>78</v>
      </c>
      <c r="AY99" s="24" t="s">
        <v>132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76</v>
      </c>
      <c r="BK99" s="203">
        <f>ROUND(I99*H99,2)</f>
        <v>0</v>
      </c>
      <c r="BL99" s="24" t="s">
        <v>138</v>
      </c>
      <c r="BM99" s="24" t="s">
        <v>1343</v>
      </c>
    </row>
    <row r="100" spans="2:65" s="11" customFormat="1" ht="13.5">
      <c r="B100" s="204"/>
      <c r="C100" s="205"/>
      <c r="D100" s="206" t="s">
        <v>140</v>
      </c>
      <c r="E100" s="207" t="s">
        <v>20</v>
      </c>
      <c r="F100" s="208" t="s">
        <v>1344</v>
      </c>
      <c r="G100" s="205"/>
      <c r="H100" s="209" t="s">
        <v>20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140</v>
      </c>
      <c r="AU100" s="215" t="s">
        <v>78</v>
      </c>
      <c r="AV100" s="11" t="s">
        <v>76</v>
      </c>
      <c r="AW100" s="11" t="s">
        <v>32</v>
      </c>
      <c r="AX100" s="11" t="s">
        <v>68</v>
      </c>
      <c r="AY100" s="215" t="s">
        <v>132</v>
      </c>
    </row>
    <row r="101" spans="2:65" s="12" customFormat="1" ht="13.5">
      <c r="B101" s="216"/>
      <c r="C101" s="217"/>
      <c r="D101" s="218" t="s">
        <v>140</v>
      </c>
      <c r="E101" s="219" t="s">
        <v>20</v>
      </c>
      <c r="F101" s="220" t="s">
        <v>1345</v>
      </c>
      <c r="G101" s="217"/>
      <c r="H101" s="221">
        <v>48.15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78</v>
      </c>
      <c r="AV101" s="12" t="s">
        <v>78</v>
      </c>
      <c r="AW101" s="12" t="s">
        <v>32</v>
      </c>
      <c r="AX101" s="12" t="s">
        <v>76</v>
      </c>
      <c r="AY101" s="227" t="s">
        <v>132</v>
      </c>
    </row>
    <row r="102" spans="2:65" s="1" customFormat="1" ht="22.5" customHeight="1">
      <c r="B102" s="41"/>
      <c r="C102" s="193" t="s">
        <v>162</v>
      </c>
      <c r="D102" s="193" t="s">
        <v>134</v>
      </c>
      <c r="E102" s="194" t="s">
        <v>173</v>
      </c>
      <c r="F102" s="195" t="s">
        <v>174</v>
      </c>
      <c r="G102" s="196" t="s">
        <v>158</v>
      </c>
      <c r="H102" s="197">
        <v>208.35</v>
      </c>
      <c r="I102" s="198"/>
      <c r="J102" s="197">
        <f>ROUND(I102*H102,2)</f>
        <v>0</v>
      </c>
      <c r="K102" s="195" t="s">
        <v>159</v>
      </c>
      <c r="L102" s="61"/>
      <c r="M102" s="199" t="s">
        <v>20</v>
      </c>
      <c r="N102" s="200" t="s">
        <v>39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0.5</v>
      </c>
      <c r="T102" s="202">
        <f>S102*H102</f>
        <v>104.175</v>
      </c>
      <c r="AR102" s="24" t="s">
        <v>138</v>
      </c>
      <c r="AT102" s="24" t="s">
        <v>134</v>
      </c>
      <c r="AU102" s="24" t="s">
        <v>78</v>
      </c>
      <c r="AY102" s="24" t="s">
        <v>132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76</v>
      </c>
      <c r="BK102" s="203">
        <f>ROUND(I102*H102,2)</f>
        <v>0</v>
      </c>
      <c r="BL102" s="24" t="s">
        <v>138</v>
      </c>
      <c r="BM102" s="24" t="s">
        <v>1346</v>
      </c>
    </row>
    <row r="103" spans="2:65" s="12" customFormat="1" ht="13.5">
      <c r="B103" s="216"/>
      <c r="C103" s="217"/>
      <c r="D103" s="218" t="s">
        <v>140</v>
      </c>
      <c r="E103" s="219" t="s">
        <v>20</v>
      </c>
      <c r="F103" s="220" t="s">
        <v>1347</v>
      </c>
      <c r="G103" s="217"/>
      <c r="H103" s="221">
        <v>208.35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78</v>
      </c>
      <c r="AV103" s="12" t="s">
        <v>78</v>
      </c>
      <c r="AW103" s="12" t="s">
        <v>32</v>
      </c>
      <c r="AX103" s="12" t="s">
        <v>76</v>
      </c>
      <c r="AY103" s="227" t="s">
        <v>132</v>
      </c>
    </row>
    <row r="104" spans="2:65" s="1" customFormat="1" ht="22.5" customHeight="1">
      <c r="B104" s="41"/>
      <c r="C104" s="193" t="s">
        <v>167</v>
      </c>
      <c r="D104" s="193" t="s">
        <v>134</v>
      </c>
      <c r="E104" s="194" t="s">
        <v>212</v>
      </c>
      <c r="F104" s="195" t="s">
        <v>213</v>
      </c>
      <c r="G104" s="196" t="s">
        <v>214</v>
      </c>
      <c r="H104" s="197">
        <v>0.36</v>
      </c>
      <c r="I104" s="198"/>
      <c r="J104" s="197">
        <f>ROUND(I104*H104,2)</f>
        <v>0</v>
      </c>
      <c r="K104" s="195" t="s">
        <v>20</v>
      </c>
      <c r="L104" s="61"/>
      <c r="M104" s="199" t="s">
        <v>20</v>
      </c>
      <c r="N104" s="200" t="s">
        <v>39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4" t="s">
        <v>138</v>
      </c>
      <c r="AT104" s="24" t="s">
        <v>134</v>
      </c>
      <c r="AU104" s="24" t="s">
        <v>78</v>
      </c>
      <c r="AY104" s="24" t="s">
        <v>132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76</v>
      </c>
      <c r="BK104" s="203">
        <f>ROUND(I104*H104,2)</f>
        <v>0</v>
      </c>
      <c r="BL104" s="24" t="s">
        <v>138</v>
      </c>
      <c r="BM104" s="24" t="s">
        <v>1348</v>
      </c>
    </row>
    <row r="105" spans="2:65" s="12" customFormat="1" ht="13.5">
      <c r="B105" s="216"/>
      <c r="C105" s="217"/>
      <c r="D105" s="218" t="s">
        <v>140</v>
      </c>
      <c r="E105" s="219" t="s">
        <v>20</v>
      </c>
      <c r="F105" s="220" t="s">
        <v>1349</v>
      </c>
      <c r="G105" s="217"/>
      <c r="H105" s="221">
        <v>0.36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140</v>
      </c>
      <c r="AU105" s="227" t="s">
        <v>78</v>
      </c>
      <c r="AV105" s="12" t="s">
        <v>78</v>
      </c>
      <c r="AW105" s="12" t="s">
        <v>32</v>
      </c>
      <c r="AX105" s="12" t="s">
        <v>76</v>
      </c>
      <c r="AY105" s="227" t="s">
        <v>132</v>
      </c>
    </row>
    <row r="106" spans="2:65" s="1" customFormat="1" ht="22.5" customHeight="1">
      <c r="B106" s="41"/>
      <c r="C106" s="193" t="s">
        <v>172</v>
      </c>
      <c r="D106" s="193" t="s">
        <v>134</v>
      </c>
      <c r="E106" s="194" t="s">
        <v>192</v>
      </c>
      <c r="F106" s="195" t="s">
        <v>193</v>
      </c>
      <c r="G106" s="196" t="s">
        <v>151</v>
      </c>
      <c r="H106" s="197">
        <v>80</v>
      </c>
      <c r="I106" s="198"/>
      <c r="J106" s="197">
        <f>ROUND(I106*H106,2)</f>
        <v>0</v>
      </c>
      <c r="K106" s="195" t="s">
        <v>20</v>
      </c>
      <c r="L106" s="61"/>
      <c r="M106" s="199" t="s">
        <v>20</v>
      </c>
      <c r="N106" s="200" t="s">
        <v>39</v>
      </c>
      <c r="O106" s="42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4" t="s">
        <v>138</v>
      </c>
      <c r="AT106" s="24" t="s">
        <v>134</v>
      </c>
      <c r="AU106" s="24" t="s">
        <v>78</v>
      </c>
      <c r="AY106" s="24" t="s">
        <v>132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76</v>
      </c>
      <c r="BK106" s="203">
        <f>ROUND(I106*H106,2)</f>
        <v>0</v>
      </c>
      <c r="BL106" s="24" t="s">
        <v>138</v>
      </c>
      <c r="BM106" s="24" t="s">
        <v>1350</v>
      </c>
    </row>
    <row r="107" spans="2:65" s="12" customFormat="1" ht="13.5">
      <c r="B107" s="216"/>
      <c r="C107" s="217"/>
      <c r="D107" s="218" t="s">
        <v>140</v>
      </c>
      <c r="E107" s="219" t="s">
        <v>20</v>
      </c>
      <c r="F107" s="220" t="s">
        <v>596</v>
      </c>
      <c r="G107" s="217"/>
      <c r="H107" s="221">
        <v>80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78</v>
      </c>
      <c r="AV107" s="12" t="s">
        <v>78</v>
      </c>
      <c r="AW107" s="12" t="s">
        <v>32</v>
      </c>
      <c r="AX107" s="12" t="s">
        <v>76</v>
      </c>
      <c r="AY107" s="227" t="s">
        <v>132</v>
      </c>
    </row>
    <row r="108" spans="2:65" s="1" customFormat="1" ht="22.5" customHeight="1">
      <c r="B108" s="41"/>
      <c r="C108" s="193" t="s">
        <v>177</v>
      </c>
      <c r="D108" s="193" t="s">
        <v>134</v>
      </c>
      <c r="E108" s="194" t="s">
        <v>197</v>
      </c>
      <c r="F108" s="195" t="s">
        <v>198</v>
      </c>
      <c r="G108" s="196" t="s">
        <v>199</v>
      </c>
      <c r="H108" s="197">
        <v>40</v>
      </c>
      <c r="I108" s="198"/>
      <c r="J108" s="197">
        <f>ROUND(I108*H108,2)</f>
        <v>0</v>
      </c>
      <c r="K108" s="195" t="s">
        <v>20</v>
      </c>
      <c r="L108" s="61"/>
      <c r="M108" s="199" t="s">
        <v>20</v>
      </c>
      <c r="N108" s="200" t="s">
        <v>39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138</v>
      </c>
      <c r="AT108" s="24" t="s">
        <v>134</v>
      </c>
      <c r="AU108" s="24" t="s">
        <v>78</v>
      </c>
      <c r="AY108" s="24" t="s">
        <v>132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76</v>
      </c>
      <c r="BK108" s="203">
        <f>ROUND(I108*H108,2)</f>
        <v>0</v>
      </c>
      <c r="BL108" s="24" t="s">
        <v>138</v>
      </c>
      <c r="BM108" s="24" t="s">
        <v>1351</v>
      </c>
    </row>
    <row r="109" spans="2:65" s="12" customFormat="1" ht="13.5">
      <c r="B109" s="216"/>
      <c r="C109" s="217"/>
      <c r="D109" s="218" t="s">
        <v>140</v>
      </c>
      <c r="E109" s="219" t="s">
        <v>20</v>
      </c>
      <c r="F109" s="220" t="s">
        <v>368</v>
      </c>
      <c r="G109" s="217"/>
      <c r="H109" s="221">
        <v>40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78</v>
      </c>
      <c r="AV109" s="12" t="s">
        <v>78</v>
      </c>
      <c r="AW109" s="12" t="s">
        <v>32</v>
      </c>
      <c r="AX109" s="12" t="s">
        <v>76</v>
      </c>
      <c r="AY109" s="227" t="s">
        <v>132</v>
      </c>
    </row>
    <row r="110" spans="2:65" s="1" customFormat="1" ht="22.5" customHeight="1">
      <c r="B110" s="41"/>
      <c r="C110" s="193" t="s">
        <v>185</v>
      </c>
      <c r="D110" s="193" t="s">
        <v>134</v>
      </c>
      <c r="E110" s="194" t="s">
        <v>203</v>
      </c>
      <c r="F110" s="195" t="s">
        <v>204</v>
      </c>
      <c r="G110" s="196" t="s">
        <v>137</v>
      </c>
      <c r="H110" s="197">
        <v>1</v>
      </c>
      <c r="I110" s="198"/>
      <c r="J110" s="197">
        <f>ROUND(I110*H110,2)</f>
        <v>0</v>
      </c>
      <c r="K110" s="195" t="s">
        <v>20</v>
      </c>
      <c r="L110" s="61"/>
      <c r="M110" s="199" t="s">
        <v>20</v>
      </c>
      <c r="N110" s="200" t="s">
        <v>39</v>
      </c>
      <c r="O110" s="42"/>
      <c r="P110" s="201">
        <f>O110*H110</f>
        <v>0</v>
      </c>
      <c r="Q110" s="201">
        <v>8.6800000000000002E-3</v>
      </c>
      <c r="R110" s="201">
        <f>Q110*H110</f>
        <v>8.6800000000000002E-3</v>
      </c>
      <c r="S110" s="201">
        <v>0</v>
      </c>
      <c r="T110" s="202">
        <f>S110*H110</f>
        <v>0</v>
      </c>
      <c r="AR110" s="24" t="s">
        <v>138</v>
      </c>
      <c r="AT110" s="24" t="s">
        <v>134</v>
      </c>
      <c r="AU110" s="24" t="s">
        <v>78</v>
      </c>
      <c r="AY110" s="24" t="s">
        <v>132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4" t="s">
        <v>76</v>
      </c>
      <c r="BK110" s="203">
        <f>ROUND(I110*H110,2)</f>
        <v>0</v>
      </c>
      <c r="BL110" s="24" t="s">
        <v>138</v>
      </c>
      <c r="BM110" s="24" t="s">
        <v>1352</v>
      </c>
    </row>
    <row r="111" spans="2:65" s="12" customFormat="1" ht="13.5">
      <c r="B111" s="216"/>
      <c r="C111" s="217"/>
      <c r="D111" s="218" t="s">
        <v>140</v>
      </c>
      <c r="E111" s="219" t="s">
        <v>20</v>
      </c>
      <c r="F111" s="220" t="s">
        <v>1353</v>
      </c>
      <c r="G111" s="217"/>
      <c r="H111" s="221">
        <v>1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78</v>
      </c>
      <c r="AV111" s="12" t="s">
        <v>78</v>
      </c>
      <c r="AW111" s="12" t="s">
        <v>32</v>
      </c>
      <c r="AX111" s="12" t="s">
        <v>76</v>
      </c>
      <c r="AY111" s="227" t="s">
        <v>132</v>
      </c>
    </row>
    <row r="112" spans="2:65" s="1" customFormat="1" ht="22.5" customHeight="1">
      <c r="B112" s="41"/>
      <c r="C112" s="193" t="s">
        <v>191</v>
      </c>
      <c r="D112" s="193" t="s">
        <v>134</v>
      </c>
      <c r="E112" s="194" t="s">
        <v>208</v>
      </c>
      <c r="F112" s="195" t="s">
        <v>209</v>
      </c>
      <c r="G112" s="196" t="s">
        <v>137</v>
      </c>
      <c r="H112" s="197">
        <v>8</v>
      </c>
      <c r="I112" s="198"/>
      <c r="J112" s="197">
        <f>ROUND(I112*H112,2)</f>
        <v>0</v>
      </c>
      <c r="K112" s="195" t="s">
        <v>20</v>
      </c>
      <c r="L112" s="61"/>
      <c r="M112" s="199" t="s">
        <v>20</v>
      </c>
      <c r="N112" s="200" t="s">
        <v>39</v>
      </c>
      <c r="O112" s="42"/>
      <c r="P112" s="201">
        <f>O112*H112</f>
        <v>0</v>
      </c>
      <c r="Q112" s="201">
        <v>0.10775</v>
      </c>
      <c r="R112" s="201">
        <f>Q112*H112</f>
        <v>0.86199999999999999</v>
      </c>
      <c r="S112" s="201">
        <v>0</v>
      </c>
      <c r="T112" s="202">
        <f>S112*H112</f>
        <v>0</v>
      </c>
      <c r="AR112" s="24" t="s">
        <v>138</v>
      </c>
      <c r="AT112" s="24" t="s">
        <v>134</v>
      </c>
      <c r="AU112" s="24" t="s">
        <v>78</v>
      </c>
      <c r="AY112" s="24" t="s">
        <v>132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76</v>
      </c>
      <c r="BK112" s="203">
        <f>ROUND(I112*H112,2)</f>
        <v>0</v>
      </c>
      <c r="BL112" s="24" t="s">
        <v>138</v>
      </c>
      <c r="BM112" s="24" t="s">
        <v>1354</v>
      </c>
    </row>
    <row r="113" spans="2:65" s="12" customFormat="1" ht="13.5">
      <c r="B113" s="216"/>
      <c r="C113" s="217"/>
      <c r="D113" s="218" t="s">
        <v>140</v>
      </c>
      <c r="E113" s="219" t="s">
        <v>20</v>
      </c>
      <c r="F113" s="220" t="s">
        <v>1355</v>
      </c>
      <c r="G113" s="217"/>
      <c r="H113" s="221">
        <v>8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78</v>
      </c>
      <c r="AV113" s="12" t="s">
        <v>78</v>
      </c>
      <c r="AW113" s="12" t="s">
        <v>32</v>
      </c>
      <c r="AX113" s="12" t="s">
        <v>76</v>
      </c>
      <c r="AY113" s="227" t="s">
        <v>132</v>
      </c>
    </row>
    <row r="114" spans="2:65" s="1" customFormat="1" ht="22.5" customHeight="1">
      <c r="B114" s="41"/>
      <c r="C114" s="193" t="s">
        <v>196</v>
      </c>
      <c r="D114" s="193" t="s">
        <v>134</v>
      </c>
      <c r="E114" s="194" t="s">
        <v>600</v>
      </c>
      <c r="F114" s="195" t="s">
        <v>601</v>
      </c>
      <c r="G114" s="196" t="s">
        <v>137</v>
      </c>
      <c r="H114" s="197">
        <v>3</v>
      </c>
      <c r="I114" s="198"/>
      <c r="J114" s="197">
        <f>ROUND(I114*H114,2)</f>
        <v>0</v>
      </c>
      <c r="K114" s="195" t="s">
        <v>159</v>
      </c>
      <c r="L114" s="61"/>
      <c r="M114" s="199" t="s">
        <v>20</v>
      </c>
      <c r="N114" s="200" t="s">
        <v>39</v>
      </c>
      <c r="O114" s="42"/>
      <c r="P114" s="201">
        <f>O114*H114</f>
        <v>0</v>
      </c>
      <c r="Q114" s="201">
        <v>1.269E-2</v>
      </c>
      <c r="R114" s="201">
        <f>Q114*H114</f>
        <v>3.807E-2</v>
      </c>
      <c r="S114" s="201">
        <v>0</v>
      </c>
      <c r="T114" s="202">
        <f>S114*H114</f>
        <v>0</v>
      </c>
      <c r="AR114" s="24" t="s">
        <v>138</v>
      </c>
      <c r="AT114" s="24" t="s">
        <v>134</v>
      </c>
      <c r="AU114" s="24" t="s">
        <v>78</v>
      </c>
      <c r="AY114" s="24" t="s">
        <v>132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76</v>
      </c>
      <c r="BK114" s="203">
        <f>ROUND(I114*H114,2)</f>
        <v>0</v>
      </c>
      <c r="BL114" s="24" t="s">
        <v>138</v>
      </c>
      <c r="BM114" s="24" t="s">
        <v>1356</v>
      </c>
    </row>
    <row r="115" spans="2:65" s="12" customFormat="1" ht="13.5">
      <c r="B115" s="216"/>
      <c r="C115" s="217"/>
      <c r="D115" s="218" t="s">
        <v>140</v>
      </c>
      <c r="E115" s="219" t="s">
        <v>20</v>
      </c>
      <c r="F115" s="220" t="s">
        <v>1357</v>
      </c>
      <c r="G115" s="217"/>
      <c r="H115" s="221">
        <v>3</v>
      </c>
      <c r="I115" s="222"/>
      <c r="J115" s="217"/>
      <c r="K115" s="217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140</v>
      </c>
      <c r="AU115" s="227" t="s">
        <v>78</v>
      </c>
      <c r="AV115" s="12" t="s">
        <v>78</v>
      </c>
      <c r="AW115" s="12" t="s">
        <v>32</v>
      </c>
      <c r="AX115" s="12" t="s">
        <v>76</v>
      </c>
      <c r="AY115" s="227" t="s">
        <v>132</v>
      </c>
    </row>
    <row r="116" spans="2:65" s="1" customFormat="1" ht="22.5" customHeight="1">
      <c r="B116" s="41"/>
      <c r="C116" s="193" t="s">
        <v>202</v>
      </c>
      <c r="D116" s="193" t="s">
        <v>134</v>
      </c>
      <c r="E116" s="194" t="s">
        <v>218</v>
      </c>
      <c r="F116" s="195" t="s">
        <v>219</v>
      </c>
      <c r="G116" s="196" t="s">
        <v>214</v>
      </c>
      <c r="H116" s="197">
        <v>18</v>
      </c>
      <c r="I116" s="198"/>
      <c r="J116" s="197">
        <f>ROUND(I116*H116,2)</f>
        <v>0</v>
      </c>
      <c r="K116" s="195" t="s">
        <v>20</v>
      </c>
      <c r="L116" s="61"/>
      <c r="M116" s="199" t="s">
        <v>20</v>
      </c>
      <c r="N116" s="200" t="s">
        <v>39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138</v>
      </c>
      <c r="AT116" s="24" t="s">
        <v>134</v>
      </c>
      <c r="AU116" s="24" t="s">
        <v>78</v>
      </c>
      <c r="AY116" s="24" t="s">
        <v>132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76</v>
      </c>
      <c r="BK116" s="203">
        <f>ROUND(I116*H116,2)</f>
        <v>0</v>
      </c>
      <c r="BL116" s="24" t="s">
        <v>138</v>
      </c>
      <c r="BM116" s="24" t="s">
        <v>1358</v>
      </c>
    </row>
    <row r="117" spans="2:65" s="11" customFormat="1" ht="13.5">
      <c r="B117" s="204"/>
      <c r="C117" s="205"/>
      <c r="D117" s="206" t="s">
        <v>140</v>
      </c>
      <c r="E117" s="207" t="s">
        <v>20</v>
      </c>
      <c r="F117" s="208" t="s">
        <v>1359</v>
      </c>
      <c r="G117" s="205"/>
      <c r="H117" s="209" t="s">
        <v>20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140</v>
      </c>
      <c r="AU117" s="215" t="s">
        <v>78</v>
      </c>
      <c r="AV117" s="11" t="s">
        <v>76</v>
      </c>
      <c r="AW117" s="11" t="s">
        <v>32</v>
      </c>
      <c r="AX117" s="11" t="s">
        <v>68</v>
      </c>
      <c r="AY117" s="215" t="s">
        <v>132</v>
      </c>
    </row>
    <row r="118" spans="2:65" s="12" customFormat="1" ht="13.5">
      <c r="B118" s="216"/>
      <c r="C118" s="217"/>
      <c r="D118" s="218" t="s">
        <v>140</v>
      </c>
      <c r="E118" s="219" t="s">
        <v>20</v>
      </c>
      <c r="F118" s="220" t="s">
        <v>771</v>
      </c>
      <c r="G118" s="217"/>
      <c r="H118" s="221">
        <v>18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140</v>
      </c>
      <c r="AU118" s="227" t="s">
        <v>78</v>
      </c>
      <c r="AV118" s="12" t="s">
        <v>78</v>
      </c>
      <c r="AW118" s="12" t="s">
        <v>32</v>
      </c>
      <c r="AX118" s="12" t="s">
        <v>76</v>
      </c>
      <c r="AY118" s="227" t="s">
        <v>132</v>
      </c>
    </row>
    <row r="119" spans="2:65" s="1" customFormat="1" ht="22.5" customHeight="1">
      <c r="B119" s="41"/>
      <c r="C119" s="193" t="s">
        <v>207</v>
      </c>
      <c r="D119" s="193" t="s">
        <v>134</v>
      </c>
      <c r="E119" s="194" t="s">
        <v>224</v>
      </c>
      <c r="F119" s="195" t="s">
        <v>225</v>
      </c>
      <c r="G119" s="196" t="s">
        <v>214</v>
      </c>
      <c r="H119" s="197">
        <v>199.61</v>
      </c>
      <c r="I119" s="198"/>
      <c r="J119" s="197">
        <f>ROUND(I119*H119,2)</f>
        <v>0</v>
      </c>
      <c r="K119" s="195" t="s">
        <v>159</v>
      </c>
      <c r="L119" s="61"/>
      <c r="M119" s="199" t="s">
        <v>20</v>
      </c>
      <c r="N119" s="200" t="s">
        <v>39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4" t="s">
        <v>138</v>
      </c>
      <c r="AT119" s="24" t="s">
        <v>134</v>
      </c>
      <c r="AU119" s="24" t="s">
        <v>78</v>
      </c>
      <c r="AY119" s="24" t="s">
        <v>132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76</v>
      </c>
      <c r="BK119" s="203">
        <f>ROUND(I119*H119,2)</f>
        <v>0</v>
      </c>
      <c r="BL119" s="24" t="s">
        <v>138</v>
      </c>
      <c r="BM119" s="24" t="s">
        <v>1360</v>
      </c>
    </row>
    <row r="120" spans="2:65" s="11" customFormat="1" ht="13.5">
      <c r="B120" s="204"/>
      <c r="C120" s="205"/>
      <c r="D120" s="206" t="s">
        <v>140</v>
      </c>
      <c r="E120" s="207" t="s">
        <v>20</v>
      </c>
      <c r="F120" s="208" t="s">
        <v>1361</v>
      </c>
      <c r="G120" s="205"/>
      <c r="H120" s="209" t="s">
        <v>20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140</v>
      </c>
      <c r="AU120" s="215" t="s">
        <v>78</v>
      </c>
      <c r="AV120" s="11" t="s">
        <v>76</v>
      </c>
      <c r="AW120" s="11" t="s">
        <v>32</v>
      </c>
      <c r="AX120" s="11" t="s">
        <v>68</v>
      </c>
      <c r="AY120" s="215" t="s">
        <v>132</v>
      </c>
    </row>
    <row r="121" spans="2:65" s="12" customFormat="1" ht="13.5">
      <c r="B121" s="216"/>
      <c r="C121" s="217"/>
      <c r="D121" s="206" t="s">
        <v>140</v>
      </c>
      <c r="E121" s="228" t="s">
        <v>20</v>
      </c>
      <c r="F121" s="229" t="s">
        <v>1362</v>
      </c>
      <c r="G121" s="217"/>
      <c r="H121" s="230">
        <v>255.51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140</v>
      </c>
      <c r="AU121" s="227" t="s">
        <v>78</v>
      </c>
      <c r="AV121" s="12" t="s">
        <v>78</v>
      </c>
      <c r="AW121" s="12" t="s">
        <v>32</v>
      </c>
      <c r="AX121" s="12" t="s">
        <v>68</v>
      </c>
      <c r="AY121" s="227" t="s">
        <v>132</v>
      </c>
    </row>
    <row r="122" spans="2:65" s="12" customFormat="1" ht="13.5">
      <c r="B122" s="216"/>
      <c r="C122" s="217"/>
      <c r="D122" s="206" t="s">
        <v>140</v>
      </c>
      <c r="E122" s="228" t="s">
        <v>20</v>
      </c>
      <c r="F122" s="229" t="s">
        <v>1363</v>
      </c>
      <c r="G122" s="217"/>
      <c r="H122" s="230">
        <v>22.05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78</v>
      </c>
      <c r="AV122" s="12" t="s">
        <v>78</v>
      </c>
      <c r="AW122" s="12" t="s">
        <v>32</v>
      </c>
      <c r="AX122" s="12" t="s">
        <v>68</v>
      </c>
      <c r="AY122" s="227" t="s">
        <v>132</v>
      </c>
    </row>
    <row r="123" spans="2:65" s="12" customFormat="1" ht="13.5">
      <c r="B123" s="216"/>
      <c r="C123" s="217"/>
      <c r="D123" s="206" t="s">
        <v>140</v>
      </c>
      <c r="E123" s="228" t="s">
        <v>20</v>
      </c>
      <c r="F123" s="229" t="s">
        <v>1364</v>
      </c>
      <c r="G123" s="217"/>
      <c r="H123" s="230">
        <v>55.85</v>
      </c>
      <c r="I123" s="222"/>
      <c r="J123" s="217"/>
      <c r="K123" s="217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140</v>
      </c>
      <c r="AU123" s="227" t="s">
        <v>78</v>
      </c>
      <c r="AV123" s="12" t="s">
        <v>78</v>
      </c>
      <c r="AW123" s="12" t="s">
        <v>32</v>
      </c>
      <c r="AX123" s="12" t="s">
        <v>68</v>
      </c>
      <c r="AY123" s="227" t="s">
        <v>132</v>
      </c>
    </row>
    <row r="124" spans="2:65" s="12" customFormat="1" ht="13.5">
      <c r="B124" s="216"/>
      <c r="C124" s="217"/>
      <c r="D124" s="206" t="s">
        <v>140</v>
      </c>
      <c r="E124" s="228" t="s">
        <v>20</v>
      </c>
      <c r="F124" s="229" t="s">
        <v>1365</v>
      </c>
      <c r="G124" s="217"/>
      <c r="H124" s="230">
        <v>22.82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78</v>
      </c>
      <c r="AV124" s="12" t="s">
        <v>78</v>
      </c>
      <c r="AW124" s="12" t="s">
        <v>32</v>
      </c>
      <c r="AX124" s="12" t="s">
        <v>68</v>
      </c>
      <c r="AY124" s="227" t="s">
        <v>132</v>
      </c>
    </row>
    <row r="125" spans="2:65" s="12" customFormat="1" ht="13.5">
      <c r="B125" s="216"/>
      <c r="C125" s="217"/>
      <c r="D125" s="206" t="s">
        <v>140</v>
      </c>
      <c r="E125" s="228" t="s">
        <v>20</v>
      </c>
      <c r="F125" s="229" t="s">
        <v>1366</v>
      </c>
      <c r="G125" s="217"/>
      <c r="H125" s="230">
        <v>-23.18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78</v>
      </c>
      <c r="AV125" s="12" t="s">
        <v>78</v>
      </c>
      <c r="AW125" s="12" t="s">
        <v>32</v>
      </c>
      <c r="AX125" s="12" t="s">
        <v>68</v>
      </c>
      <c r="AY125" s="227" t="s">
        <v>132</v>
      </c>
    </row>
    <row r="126" spans="2:65" s="12" customFormat="1" ht="13.5">
      <c r="B126" s="216"/>
      <c r="C126" s="217"/>
      <c r="D126" s="206" t="s">
        <v>140</v>
      </c>
      <c r="E126" s="228" t="s">
        <v>20</v>
      </c>
      <c r="F126" s="229" t="s">
        <v>1367</v>
      </c>
      <c r="G126" s="217"/>
      <c r="H126" s="230">
        <v>-0.36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78</v>
      </c>
      <c r="AV126" s="12" t="s">
        <v>78</v>
      </c>
      <c r="AW126" s="12" t="s">
        <v>32</v>
      </c>
      <c r="AX126" s="12" t="s">
        <v>68</v>
      </c>
      <c r="AY126" s="227" t="s">
        <v>132</v>
      </c>
    </row>
    <row r="127" spans="2:65" s="14" customFormat="1" ht="13.5">
      <c r="B127" s="242"/>
      <c r="C127" s="243"/>
      <c r="D127" s="206" t="s">
        <v>140</v>
      </c>
      <c r="E127" s="244" t="s">
        <v>20</v>
      </c>
      <c r="F127" s="245" t="s">
        <v>244</v>
      </c>
      <c r="G127" s="243"/>
      <c r="H127" s="246">
        <v>332.69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140</v>
      </c>
      <c r="AU127" s="252" t="s">
        <v>78</v>
      </c>
      <c r="AV127" s="14" t="s">
        <v>148</v>
      </c>
      <c r="AW127" s="14" t="s">
        <v>32</v>
      </c>
      <c r="AX127" s="14" t="s">
        <v>68</v>
      </c>
      <c r="AY127" s="252" t="s">
        <v>132</v>
      </c>
    </row>
    <row r="128" spans="2:65" s="11" customFormat="1" ht="13.5">
      <c r="B128" s="204"/>
      <c r="C128" s="205"/>
      <c r="D128" s="206" t="s">
        <v>140</v>
      </c>
      <c r="E128" s="207" t="s">
        <v>20</v>
      </c>
      <c r="F128" s="208" t="s">
        <v>245</v>
      </c>
      <c r="G128" s="205"/>
      <c r="H128" s="209" t="s">
        <v>20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140</v>
      </c>
      <c r="AU128" s="215" t="s">
        <v>78</v>
      </c>
      <c r="AV128" s="11" t="s">
        <v>76</v>
      </c>
      <c r="AW128" s="11" t="s">
        <v>32</v>
      </c>
      <c r="AX128" s="11" t="s">
        <v>68</v>
      </c>
      <c r="AY128" s="215" t="s">
        <v>132</v>
      </c>
    </row>
    <row r="129" spans="2:65" s="12" customFormat="1" ht="13.5">
      <c r="B129" s="216"/>
      <c r="C129" s="217"/>
      <c r="D129" s="218" t="s">
        <v>140</v>
      </c>
      <c r="E129" s="219" t="s">
        <v>20</v>
      </c>
      <c r="F129" s="220" t="s">
        <v>1368</v>
      </c>
      <c r="G129" s="217"/>
      <c r="H129" s="221">
        <v>199.61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78</v>
      </c>
      <c r="AV129" s="12" t="s">
        <v>78</v>
      </c>
      <c r="AW129" s="12" t="s">
        <v>32</v>
      </c>
      <c r="AX129" s="12" t="s">
        <v>76</v>
      </c>
      <c r="AY129" s="227" t="s">
        <v>132</v>
      </c>
    </row>
    <row r="130" spans="2:65" s="1" customFormat="1" ht="22.5" customHeight="1">
      <c r="B130" s="41"/>
      <c r="C130" s="193" t="s">
        <v>10</v>
      </c>
      <c r="D130" s="193" t="s">
        <v>134</v>
      </c>
      <c r="E130" s="194" t="s">
        <v>248</v>
      </c>
      <c r="F130" s="195" t="s">
        <v>249</v>
      </c>
      <c r="G130" s="196" t="s">
        <v>214</v>
      </c>
      <c r="H130" s="197">
        <v>133.08000000000001</v>
      </c>
      <c r="I130" s="198"/>
      <c r="J130" s="197">
        <f>ROUND(I130*H130,2)</f>
        <v>0</v>
      </c>
      <c r="K130" s="195" t="s">
        <v>20</v>
      </c>
      <c r="L130" s="61"/>
      <c r="M130" s="199" t="s">
        <v>20</v>
      </c>
      <c r="N130" s="200" t="s">
        <v>39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138</v>
      </c>
      <c r="AT130" s="24" t="s">
        <v>134</v>
      </c>
      <c r="AU130" s="24" t="s">
        <v>78</v>
      </c>
      <c r="AY130" s="24" t="s">
        <v>132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76</v>
      </c>
      <c r="BK130" s="203">
        <f>ROUND(I130*H130,2)</f>
        <v>0</v>
      </c>
      <c r="BL130" s="24" t="s">
        <v>138</v>
      </c>
      <c r="BM130" s="24" t="s">
        <v>1369</v>
      </c>
    </row>
    <row r="131" spans="2:65" s="11" customFormat="1" ht="13.5">
      <c r="B131" s="204"/>
      <c r="C131" s="205"/>
      <c r="D131" s="206" t="s">
        <v>140</v>
      </c>
      <c r="E131" s="207" t="s">
        <v>20</v>
      </c>
      <c r="F131" s="208" t="s">
        <v>245</v>
      </c>
      <c r="G131" s="205"/>
      <c r="H131" s="209" t="s">
        <v>20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140</v>
      </c>
      <c r="AU131" s="215" t="s">
        <v>78</v>
      </c>
      <c r="AV131" s="11" t="s">
        <v>76</v>
      </c>
      <c r="AW131" s="11" t="s">
        <v>32</v>
      </c>
      <c r="AX131" s="11" t="s">
        <v>68</v>
      </c>
      <c r="AY131" s="215" t="s">
        <v>132</v>
      </c>
    </row>
    <row r="132" spans="2:65" s="12" customFormat="1" ht="13.5">
      <c r="B132" s="216"/>
      <c r="C132" s="217"/>
      <c r="D132" s="218" t="s">
        <v>140</v>
      </c>
      <c r="E132" s="219" t="s">
        <v>20</v>
      </c>
      <c r="F132" s="220" t="s">
        <v>1370</v>
      </c>
      <c r="G132" s="217"/>
      <c r="H132" s="221">
        <v>133.08000000000001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78</v>
      </c>
      <c r="AV132" s="12" t="s">
        <v>78</v>
      </c>
      <c r="AW132" s="12" t="s">
        <v>32</v>
      </c>
      <c r="AX132" s="12" t="s">
        <v>76</v>
      </c>
      <c r="AY132" s="227" t="s">
        <v>132</v>
      </c>
    </row>
    <row r="133" spans="2:65" s="1" customFormat="1" ht="22.5" customHeight="1">
      <c r="B133" s="41"/>
      <c r="C133" s="193" t="s">
        <v>217</v>
      </c>
      <c r="D133" s="193" t="s">
        <v>134</v>
      </c>
      <c r="E133" s="194" t="s">
        <v>780</v>
      </c>
      <c r="F133" s="195" t="s">
        <v>781</v>
      </c>
      <c r="G133" s="196" t="s">
        <v>158</v>
      </c>
      <c r="H133" s="197">
        <v>791.6</v>
      </c>
      <c r="I133" s="198"/>
      <c r="J133" s="197">
        <f>ROUND(I133*H133,2)</f>
        <v>0</v>
      </c>
      <c r="K133" s="195" t="s">
        <v>159</v>
      </c>
      <c r="L133" s="61"/>
      <c r="M133" s="199" t="s">
        <v>20</v>
      </c>
      <c r="N133" s="200" t="s">
        <v>39</v>
      </c>
      <c r="O133" s="42"/>
      <c r="P133" s="201">
        <f>O133*H133</f>
        <v>0</v>
      </c>
      <c r="Q133" s="201">
        <v>8.4000000000000003E-4</v>
      </c>
      <c r="R133" s="201">
        <f>Q133*H133</f>
        <v>0.66494400000000009</v>
      </c>
      <c r="S133" s="201">
        <v>0</v>
      </c>
      <c r="T133" s="202">
        <f>S133*H133</f>
        <v>0</v>
      </c>
      <c r="AR133" s="24" t="s">
        <v>138</v>
      </c>
      <c r="AT133" s="24" t="s">
        <v>134</v>
      </c>
      <c r="AU133" s="24" t="s">
        <v>78</v>
      </c>
      <c r="AY133" s="24" t="s">
        <v>132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76</v>
      </c>
      <c r="BK133" s="203">
        <f>ROUND(I133*H133,2)</f>
        <v>0</v>
      </c>
      <c r="BL133" s="24" t="s">
        <v>138</v>
      </c>
      <c r="BM133" s="24" t="s">
        <v>1371</v>
      </c>
    </row>
    <row r="134" spans="2:65" s="12" customFormat="1" ht="13.5">
      <c r="B134" s="216"/>
      <c r="C134" s="217"/>
      <c r="D134" s="206" t="s">
        <v>140</v>
      </c>
      <c r="E134" s="228" t="s">
        <v>20</v>
      </c>
      <c r="F134" s="229" t="s">
        <v>1372</v>
      </c>
      <c r="G134" s="217"/>
      <c r="H134" s="230">
        <v>791.6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140</v>
      </c>
      <c r="AU134" s="227" t="s">
        <v>78</v>
      </c>
      <c r="AV134" s="12" t="s">
        <v>78</v>
      </c>
      <c r="AW134" s="12" t="s">
        <v>32</v>
      </c>
      <c r="AX134" s="12" t="s">
        <v>68</v>
      </c>
      <c r="AY134" s="227" t="s">
        <v>132</v>
      </c>
    </row>
    <row r="135" spans="2:65" s="13" customFormat="1" ht="13.5">
      <c r="B135" s="231"/>
      <c r="C135" s="232"/>
      <c r="D135" s="218" t="s">
        <v>140</v>
      </c>
      <c r="E135" s="233" t="s">
        <v>20</v>
      </c>
      <c r="F135" s="234" t="s">
        <v>184</v>
      </c>
      <c r="G135" s="232"/>
      <c r="H135" s="235">
        <v>791.6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140</v>
      </c>
      <c r="AU135" s="241" t="s">
        <v>78</v>
      </c>
      <c r="AV135" s="13" t="s">
        <v>138</v>
      </c>
      <c r="AW135" s="13" t="s">
        <v>32</v>
      </c>
      <c r="AX135" s="13" t="s">
        <v>76</v>
      </c>
      <c r="AY135" s="241" t="s">
        <v>132</v>
      </c>
    </row>
    <row r="136" spans="2:65" s="1" customFormat="1" ht="22.5" customHeight="1">
      <c r="B136" s="41"/>
      <c r="C136" s="193" t="s">
        <v>223</v>
      </c>
      <c r="D136" s="193" t="s">
        <v>134</v>
      </c>
      <c r="E136" s="194" t="s">
        <v>784</v>
      </c>
      <c r="F136" s="195" t="s">
        <v>785</v>
      </c>
      <c r="G136" s="196" t="s">
        <v>158</v>
      </c>
      <c r="H136" s="197">
        <v>791.6</v>
      </c>
      <c r="I136" s="198"/>
      <c r="J136" s="197">
        <f>ROUND(I136*H136,2)</f>
        <v>0</v>
      </c>
      <c r="K136" s="195" t="s">
        <v>159</v>
      </c>
      <c r="L136" s="61"/>
      <c r="M136" s="199" t="s">
        <v>20</v>
      </c>
      <c r="N136" s="200" t="s">
        <v>39</v>
      </c>
      <c r="O136" s="4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4" t="s">
        <v>138</v>
      </c>
      <c r="AT136" s="24" t="s">
        <v>134</v>
      </c>
      <c r="AU136" s="24" t="s">
        <v>78</v>
      </c>
      <c r="AY136" s="24" t="s">
        <v>132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76</v>
      </c>
      <c r="BK136" s="203">
        <f>ROUND(I136*H136,2)</f>
        <v>0</v>
      </c>
      <c r="BL136" s="24" t="s">
        <v>138</v>
      </c>
      <c r="BM136" s="24" t="s">
        <v>1373</v>
      </c>
    </row>
    <row r="137" spans="2:65" s="12" customFormat="1" ht="13.5">
      <c r="B137" s="216"/>
      <c r="C137" s="217"/>
      <c r="D137" s="218" t="s">
        <v>140</v>
      </c>
      <c r="E137" s="219" t="s">
        <v>20</v>
      </c>
      <c r="F137" s="220" t="s">
        <v>1374</v>
      </c>
      <c r="G137" s="217"/>
      <c r="H137" s="221">
        <v>791.6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78</v>
      </c>
      <c r="AV137" s="12" t="s">
        <v>78</v>
      </c>
      <c r="AW137" s="12" t="s">
        <v>32</v>
      </c>
      <c r="AX137" s="12" t="s">
        <v>76</v>
      </c>
      <c r="AY137" s="227" t="s">
        <v>132</v>
      </c>
    </row>
    <row r="138" spans="2:65" s="1" customFormat="1" ht="22.5" customHeight="1">
      <c r="B138" s="41"/>
      <c r="C138" s="193" t="s">
        <v>247</v>
      </c>
      <c r="D138" s="193" t="s">
        <v>134</v>
      </c>
      <c r="E138" s="194" t="s">
        <v>788</v>
      </c>
      <c r="F138" s="195" t="s">
        <v>789</v>
      </c>
      <c r="G138" s="196" t="s">
        <v>214</v>
      </c>
      <c r="H138" s="197">
        <v>182.98</v>
      </c>
      <c r="I138" s="198"/>
      <c r="J138" s="197">
        <f>ROUND(I138*H138,2)</f>
        <v>0</v>
      </c>
      <c r="K138" s="195" t="s">
        <v>159</v>
      </c>
      <c r="L138" s="61"/>
      <c r="M138" s="199" t="s">
        <v>20</v>
      </c>
      <c r="N138" s="200" t="s">
        <v>39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138</v>
      </c>
      <c r="AT138" s="24" t="s">
        <v>134</v>
      </c>
      <c r="AU138" s="24" t="s">
        <v>78</v>
      </c>
      <c r="AY138" s="24" t="s">
        <v>132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76</v>
      </c>
      <c r="BK138" s="203">
        <f>ROUND(I138*H138,2)</f>
        <v>0</v>
      </c>
      <c r="BL138" s="24" t="s">
        <v>138</v>
      </c>
      <c r="BM138" s="24" t="s">
        <v>1375</v>
      </c>
    </row>
    <row r="139" spans="2:65" s="11" customFormat="1" ht="13.5">
      <c r="B139" s="204"/>
      <c r="C139" s="205"/>
      <c r="D139" s="206" t="s">
        <v>140</v>
      </c>
      <c r="E139" s="207" t="s">
        <v>20</v>
      </c>
      <c r="F139" s="208" t="s">
        <v>268</v>
      </c>
      <c r="G139" s="205"/>
      <c r="H139" s="209" t="s">
        <v>20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140</v>
      </c>
      <c r="AU139" s="215" t="s">
        <v>78</v>
      </c>
      <c r="AV139" s="11" t="s">
        <v>76</v>
      </c>
      <c r="AW139" s="11" t="s">
        <v>32</v>
      </c>
      <c r="AX139" s="11" t="s">
        <v>68</v>
      </c>
      <c r="AY139" s="215" t="s">
        <v>132</v>
      </c>
    </row>
    <row r="140" spans="2:65" s="12" customFormat="1" ht="13.5">
      <c r="B140" s="216"/>
      <c r="C140" s="217"/>
      <c r="D140" s="218" t="s">
        <v>140</v>
      </c>
      <c r="E140" s="219" t="s">
        <v>20</v>
      </c>
      <c r="F140" s="220" t="s">
        <v>1376</v>
      </c>
      <c r="G140" s="217"/>
      <c r="H140" s="221">
        <v>182.98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78</v>
      </c>
      <c r="AV140" s="12" t="s">
        <v>78</v>
      </c>
      <c r="AW140" s="12" t="s">
        <v>32</v>
      </c>
      <c r="AX140" s="12" t="s">
        <v>76</v>
      </c>
      <c r="AY140" s="227" t="s">
        <v>132</v>
      </c>
    </row>
    <row r="141" spans="2:65" s="1" customFormat="1" ht="22.5" customHeight="1">
      <c r="B141" s="41"/>
      <c r="C141" s="193" t="s">
        <v>147</v>
      </c>
      <c r="D141" s="193" t="s">
        <v>134</v>
      </c>
      <c r="E141" s="194" t="s">
        <v>271</v>
      </c>
      <c r="F141" s="195" t="s">
        <v>272</v>
      </c>
      <c r="G141" s="196" t="s">
        <v>214</v>
      </c>
      <c r="H141" s="197">
        <v>332.69</v>
      </c>
      <c r="I141" s="198"/>
      <c r="J141" s="197">
        <f>ROUND(I141*H141,2)</f>
        <v>0</v>
      </c>
      <c r="K141" s="195" t="s">
        <v>20</v>
      </c>
      <c r="L141" s="61"/>
      <c r="M141" s="199" t="s">
        <v>20</v>
      </c>
      <c r="N141" s="200" t="s">
        <v>39</v>
      </c>
      <c r="O141" s="4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4" t="s">
        <v>138</v>
      </c>
      <c r="AT141" s="24" t="s">
        <v>134</v>
      </c>
      <c r="AU141" s="24" t="s">
        <v>78</v>
      </c>
      <c r="AY141" s="24" t="s">
        <v>132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4" t="s">
        <v>76</v>
      </c>
      <c r="BK141" s="203">
        <f>ROUND(I141*H141,2)</f>
        <v>0</v>
      </c>
      <c r="BL141" s="24" t="s">
        <v>138</v>
      </c>
      <c r="BM141" s="24" t="s">
        <v>1377</v>
      </c>
    </row>
    <row r="142" spans="2:65" s="11" customFormat="1" ht="27">
      <c r="B142" s="204"/>
      <c r="C142" s="205"/>
      <c r="D142" s="206" t="s">
        <v>140</v>
      </c>
      <c r="E142" s="207" t="s">
        <v>20</v>
      </c>
      <c r="F142" s="208" t="s">
        <v>274</v>
      </c>
      <c r="G142" s="205"/>
      <c r="H142" s="209" t="s">
        <v>20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140</v>
      </c>
      <c r="AU142" s="215" t="s">
        <v>78</v>
      </c>
      <c r="AV142" s="11" t="s">
        <v>76</v>
      </c>
      <c r="AW142" s="11" t="s">
        <v>32</v>
      </c>
      <c r="AX142" s="11" t="s">
        <v>68</v>
      </c>
      <c r="AY142" s="215" t="s">
        <v>132</v>
      </c>
    </row>
    <row r="143" spans="2:65" s="12" customFormat="1" ht="13.5">
      <c r="B143" s="216"/>
      <c r="C143" s="217"/>
      <c r="D143" s="218" t="s">
        <v>140</v>
      </c>
      <c r="E143" s="219" t="s">
        <v>20</v>
      </c>
      <c r="F143" s="220" t="s">
        <v>1378</v>
      </c>
      <c r="G143" s="217"/>
      <c r="H143" s="221">
        <v>332.69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140</v>
      </c>
      <c r="AU143" s="227" t="s">
        <v>78</v>
      </c>
      <c r="AV143" s="12" t="s">
        <v>78</v>
      </c>
      <c r="AW143" s="12" t="s">
        <v>32</v>
      </c>
      <c r="AX143" s="12" t="s">
        <v>76</v>
      </c>
      <c r="AY143" s="227" t="s">
        <v>132</v>
      </c>
    </row>
    <row r="144" spans="2:65" s="1" customFormat="1" ht="22.5" customHeight="1">
      <c r="B144" s="41"/>
      <c r="C144" s="193" t="s">
        <v>260</v>
      </c>
      <c r="D144" s="193" t="s">
        <v>134</v>
      </c>
      <c r="E144" s="194" t="s">
        <v>277</v>
      </c>
      <c r="F144" s="195" t="s">
        <v>278</v>
      </c>
      <c r="G144" s="196" t="s">
        <v>145</v>
      </c>
      <c r="H144" s="197">
        <v>4</v>
      </c>
      <c r="I144" s="198"/>
      <c r="J144" s="197">
        <f>ROUND(I144*H144,2)</f>
        <v>0</v>
      </c>
      <c r="K144" s="195" t="s">
        <v>20</v>
      </c>
      <c r="L144" s="61"/>
      <c r="M144" s="199" t="s">
        <v>20</v>
      </c>
      <c r="N144" s="200" t="s">
        <v>39</v>
      </c>
      <c r="O144" s="4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4" t="s">
        <v>138</v>
      </c>
      <c r="AT144" s="24" t="s">
        <v>134</v>
      </c>
      <c r="AU144" s="24" t="s">
        <v>78</v>
      </c>
      <c r="AY144" s="24" t="s">
        <v>132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4" t="s">
        <v>76</v>
      </c>
      <c r="BK144" s="203">
        <f>ROUND(I144*H144,2)</f>
        <v>0</v>
      </c>
      <c r="BL144" s="24" t="s">
        <v>138</v>
      </c>
      <c r="BM144" s="24" t="s">
        <v>1379</v>
      </c>
    </row>
    <row r="145" spans="2:65" s="12" customFormat="1" ht="13.5">
      <c r="B145" s="216"/>
      <c r="C145" s="217"/>
      <c r="D145" s="218" t="s">
        <v>140</v>
      </c>
      <c r="E145" s="219" t="s">
        <v>20</v>
      </c>
      <c r="F145" s="220" t="s">
        <v>138</v>
      </c>
      <c r="G145" s="217"/>
      <c r="H145" s="221">
        <v>4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78</v>
      </c>
      <c r="AV145" s="12" t="s">
        <v>78</v>
      </c>
      <c r="AW145" s="12" t="s">
        <v>32</v>
      </c>
      <c r="AX145" s="12" t="s">
        <v>76</v>
      </c>
      <c r="AY145" s="227" t="s">
        <v>132</v>
      </c>
    </row>
    <row r="146" spans="2:65" s="1" customFormat="1" ht="22.5" customHeight="1">
      <c r="B146" s="41"/>
      <c r="C146" s="193" t="s">
        <v>9</v>
      </c>
      <c r="D146" s="193" t="s">
        <v>134</v>
      </c>
      <c r="E146" s="194" t="s">
        <v>282</v>
      </c>
      <c r="F146" s="195" t="s">
        <v>283</v>
      </c>
      <c r="G146" s="196" t="s">
        <v>284</v>
      </c>
      <c r="H146" s="197">
        <v>532.29999999999995</v>
      </c>
      <c r="I146" s="198"/>
      <c r="J146" s="197">
        <f>ROUND(I146*H146,2)</f>
        <v>0</v>
      </c>
      <c r="K146" s="195" t="s">
        <v>20</v>
      </c>
      <c r="L146" s="61"/>
      <c r="M146" s="199" t="s">
        <v>20</v>
      </c>
      <c r="N146" s="200" t="s">
        <v>39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138</v>
      </c>
      <c r="AT146" s="24" t="s">
        <v>134</v>
      </c>
      <c r="AU146" s="24" t="s">
        <v>78</v>
      </c>
      <c r="AY146" s="24" t="s">
        <v>132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76</v>
      </c>
      <c r="BK146" s="203">
        <f>ROUND(I146*H146,2)</f>
        <v>0</v>
      </c>
      <c r="BL146" s="24" t="s">
        <v>138</v>
      </c>
      <c r="BM146" s="24" t="s">
        <v>1380</v>
      </c>
    </row>
    <row r="147" spans="2:65" s="12" customFormat="1" ht="13.5">
      <c r="B147" s="216"/>
      <c r="C147" s="217"/>
      <c r="D147" s="218" t="s">
        <v>140</v>
      </c>
      <c r="E147" s="219" t="s">
        <v>20</v>
      </c>
      <c r="F147" s="220" t="s">
        <v>1381</v>
      </c>
      <c r="G147" s="217"/>
      <c r="H147" s="221">
        <v>532.29999999999995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78</v>
      </c>
      <c r="AV147" s="12" t="s">
        <v>78</v>
      </c>
      <c r="AW147" s="12" t="s">
        <v>32</v>
      </c>
      <c r="AX147" s="12" t="s">
        <v>76</v>
      </c>
      <c r="AY147" s="227" t="s">
        <v>132</v>
      </c>
    </row>
    <row r="148" spans="2:65" s="1" customFormat="1" ht="22.5" customHeight="1">
      <c r="B148" s="41"/>
      <c r="C148" s="193" t="s">
        <v>270</v>
      </c>
      <c r="D148" s="193" t="s">
        <v>134</v>
      </c>
      <c r="E148" s="194" t="s">
        <v>288</v>
      </c>
      <c r="F148" s="195" t="s">
        <v>289</v>
      </c>
      <c r="G148" s="196" t="s">
        <v>214</v>
      </c>
      <c r="H148" s="197">
        <v>227.61</v>
      </c>
      <c r="I148" s="198"/>
      <c r="J148" s="197">
        <f>ROUND(I148*H148,2)</f>
        <v>0</v>
      </c>
      <c r="K148" s="195" t="s">
        <v>20</v>
      </c>
      <c r="L148" s="61"/>
      <c r="M148" s="199" t="s">
        <v>20</v>
      </c>
      <c r="N148" s="200" t="s">
        <v>39</v>
      </c>
      <c r="O148" s="4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4" t="s">
        <v>138</v>
      </c>
      <c r="AT148" s="24" t="s">
        <v>134</v>
      </c>
      <c r="AU148" s="24" t="s">
        <v>78</v>
      </c>
      <c r="AY148" s="24" t="s">
        <v>132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76</v>
      </c>
      <c r="BK148" s="203">
        <f>ROUND(I148*H148,2)</f>
        <v>0</v>
      </c>
      <c r="BL148" s="24" t="s">
        <v>138</v>
      </c>
      <c r="BM148" s="24" t="s">
        <v>1382</v>
      </c>
    </row>
    <row r="149" spans="2:65" s="11" customFormat="1" ht="13.5">
      <c r="B149" s="204"/>
      <c r="C149" s="205"/>
      <c r="D149" s="206" t="s">
        <v>140</v>
      </c>
      <c r="E149" s="207" t="s">
        <v>20</v>
      </c>
      <c r="F149" s="208" t="s">
        <v>1383</v>
      </c>
      <c r="G149" s="205"/>
      <c r="H149" s="209" t="s">
        <v>20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140</v>
      </c>
      <c r="AU149" s="215" t="s">
        <v>78</v>
      </c>
      <c r="AV149" s="11" t="s">
        <v>76</v>
      </c>
      <c r="AW149" s="11" t="s">
        <v>32</v>
      </c>
      <c r="AX149" s="11" t="s">
        <v>68</v>
      </c>
      <c r="AY149" s="215" t="s">
        <v>132</v>
      </c>
    </row>
    <row r="150" spans="2:65" s="12" customFormat="1" ht="13.5">
      <c r="B150" s="216"/>
      <c r="C150" s="217"/>
      <c r="D150" s="206" t="s">
        <v>140</v>
      </c>
      <c r="E150" s="228" t="s">
        <v>20</v>
      </c>
      <c r="F150" s="229" t="s">
        <v>1378</v>
      </c>
      <c r="G150" s="217"/>
      <c r="H150" s="230">
        <v>332.69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78</v>
      </c>
      <c r="AV150" s="12" t="s">
        <v>78</v>
      </c>
      <c r="AW150" s="12" t="s">
        <v>32</v>
      </c>
      <c r="AX150" s="12" t="s">
        <v>68</v>
      </c>
      <c r="AY150" s="227" t="s">
        <v>132</v>
      </c>
    </row>
    <row r="151" spans="2:65" s="12" customFormat="1" ht="13.5">
      <c r="B151" s="216"/>
      <c r="C151" s="217"/>
      <c r="D151" s="206" t="s">
        <v>140</v>
      </c>
      <c r="E151" s="228" t="s">
        <v>20</v>
      </c>
      <c r="F151" s="229" t="s">
        <v>1384</v>
      </c>
      <c r="G151" s="217"/>
      <c r="H151" s="230">
        <v>-21.02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140</v>
      </c>
      <c r="AU151" s="227" t="s">
        <v>78</v>
      </c>
      <c r="AV151" s="12" t="s">
        <v>78</v>
      </c>
      <c r="AW151" s="12" t="s">
        <v>32</v>
      </c>
      <c r="AX151" s="12" t="s">
        <v>68</v>
      </c>
      <c r="AY151" s="227" t="s">
        <v>132</v>
      </c>
    </row>
    <row r="152" spans="2:65" s="12" customFormat="1" ht="13.5">
      <c r="B152" s="216"/>
      <c r="C152" s="217"/>
      <c r="D152" s="206" t="s">
        <v>140</v>
      </c>
      <c r="E152" s="228" t="s">
        <v>20</v>
      </c>
      <c r="F152" s="229" t="s">
        <v>1385</v>
      </c>
      <c r="G152" s="217"/>
      <c r="H152" s="230">
        <v>-84.06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78</v>
      </c>
      <c r="AV152" s="12" t="s">
        <v>78</v>
      </c>
      <c r="AW152" s="12" t="s">
        <v>32</v>
      </c>
      <c r="AX152" s="12" t="s">
        <v>68</v>
      </c>
      <c r="AY152" s="227" t="s">
        <v>132</v>
      </c>
    </row>
    <row r="153" spans="2:65" s="13" customFormat="1" ht="13.5">
      <c r="B153" s="231"/>
      <c r="C153" s="232"/>
      <c r="D153" s="218" t="s">
        <v>140</v>
      </c>
      <c r="E153" s="233" t="s">
        <v>20</v>
      </c>
      <c r="F153" s="234" t="s">
        <v>184</v>
      </c>
      <c r="G153" s="232"/>
      <c r="H153" s="235">
        <v>227.61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140</v>
      </c>
      <c r="AU153" s="241" t="s">
        <v>78</v>
      </c>
      <c r="AV153" s="13" t="s">
        <v>138</v>
      </c>
      <c r="AW153" s="13" t="s">
        <v>32</v>
      </c>
      <c r="AX153" s="13" t="s">
        <v>76</v>
      </c>
      <c r="AY153" s="241" t="s">
        <v>132</v>
      </c>
    </row>
    <row r="154" spans="2:65" s="1" customFormat="1" ht="22.5" customHeight="1">
      <c r="B154" s="41"/>
      <c r="C154" s="256" t="s">
        <v>276</v>
      </c>
      <c r="D154" s="256" t="s">
        <v>296</v>
      </c>
      <c r="E154" s="257" t="s">
        <v>297</v>
      </c>
      <c r="F154" s="258" t="s">
        <v>298</v>
      </c>
      <c r="G154" s="259" t="s">
        <v>284</v>
      </c>
      <c r="H154" s="260">
        <v>432.46</v>
      </c>
      <c r="I154" s="261"/>
      <c r="J154" s="260">
        <f>ROUND(I154*H154,2)</f>
        <v>0</v>
      </c>
      <c r="K154" s="258" t="s">
        <v>20</v>
      </c>
      <c r="L154" s="262"/>
      <c r="M154" s="263" t="s">
        <v>20</v>
      </c>
      <c r="N154" s="264" t="s">
        <v>39</v>
      </c>
      <c r="O154" s="42"/>
      <c r="P154" s="201">
        <f>O154*H154</f>
        <v>0</v>
      </c>
      <c r="Q154" s="201">
        <v>1</v>
      </c>
      <c r="R154" s="201">
        <f>Q154*H154</f>
        <v>432.46</v>
      </c>
      <c r="S154" s="201">
        <v>0</v>
      </c>
      <c r="T154" s="202">
        <f>S154*H154</f>
        <v>0</v>
      </c>
      <c r="AR154" s="24" t="s">
        <v>172</v>
      </c>
      <c r="AT154" s="24" t="s">
        <v>296</v>
      </c>
      <c r="AU154" s="24" t="s">
        <v>78</v>
      </c>
      <c r="AY154" s="24" t="s">
        <v>132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76</v>
      </c>
      <c r="BK154" s="203">
        <f>ROUND(I154*H154,2)</f>
        <v>0</v>
      </c>
      <c r="BL154" s="24" t="s">
        <v>138</v>
      </c>
      <c r="BM154" s="24" t="s">
        <v>1386</v>
      </c>
    </row>
    <row r="155" spans="2:65" s="12" customFormat="1" ht="13.5">
      <c r="B155" s="216"/>
      <c r="C155" s="217"/>
      <c r="D155" s="218" t="s">
        <v>140</v>
      </c>
      <c r="E155" s="219" t="s">
        <v>20</v>
      </c>
      <c r="F155" s="220" t="s">
        <v>1387</v>
      </c>
      <c r="G155" s="217"/>
      <c r="H155" s="221">
        <v>432.46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140</v>
      </c>
      <c r="AU155" s="227" t="s">
        <v>78</v>
      </c>
      <c r="AV155" s="12" t="s">
        <v>78</v>
      </c>
      <c r="AW155" s="12" t="s">
        <v>32</v>
      </c>
      <c r="AX155" s="12" t="s">
        <v>76</v>
      </c>
      <c r="AY155" s="227" t="s">
        <v>132</v>
      </c>
    </row>
    <row r="156" spans="2:65" s="1" customFormat="1" ht="31.5" customHeight="1">
      <c r="B156" s="41"/>
      <c r="C156" s="193" t="s">
        <v>281</v>
      </c>
      <c r="D156" s="193" t="s">
        <v>134</v>
      </c>
      <c r="E156" s="194" t="s">
        <v>302</v>
      </c>
      <c r="F156" s="195" t="s">
        <v>303</v>
      </c>
      <c r="G156" s="196" t="s">
        <v>214</v>
      </c>
      <c r="H156" s="197">
        <v>84.06</v>
      </c>
      <c r="I156" s="198"/>
      <c r="J156" s="197">
        <f>ROUND(I156*H156,2)</f>
        <v>0</v>
      </c>
      <c r="K156" s="195" t="s">
        <v>20</v>
      </c>
      <c r="L156" s="61"/>
      <c r="M156" s="199" t="s">
        <v>20</v>
      </c>
      <c r="N156" s="200" t="s">
        <v>39</v>
      </c>
      <c r="O156" s="4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4" t="s">
        <v>138</v>
      </c>
      <c r="AT156" s="24" t="s">
        <v>134</v>
      </c>
      <c r="AU156" s="24" t="s">
        <v>78</v>
      </c>
      <c r="AY156" s="24" t="s">
        <v>132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76</v>
      </c>
      <c r="BK156" s="203">
        <f>ROUND(I156*H156,2)</f>
        <v>0</v>
      </c>
      <c r="BL156" s="24" t="s">
        <v>138</v>
      </c>
      <c r="BM156" s="24" t="s">
        <v>1388</v>
      </c>
    </row>
    <row r="157" spans="2:65" s="12" customFormat="1" ht="13.5">
      <c r="B157" s="216"/>
      <c r="C157" s="217"/>
      <c r="D157" s="218" t="s">
        <v>140</v>
      </c>
      <c r="E157" s="219" t="s">
        <v>20</v>
      </c>
      <c r="F157" s="220" t="s">
        <v>1389</v>
      </c>
      <c r="G157" s="217"/>
      <c r="H157" s="221">
        <v>84.06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140</v>
      </c>
      <c r="AU157" s="227" t="s">
        <v>78</v>
      </c>
      <c r="AV157" s="12" t="s">
        <v>78</v>
      </c>
      <c r="AW157" s="12" t="s">
        <v>32</v>
      </c>
      <c r="AX157" s="12" t="s">
        <v>76</v>
      </c>
      <c r="AY157" s="227" t="s">
        <v>132</v>
      </c>
    </row>
    <row r="158" spans="2:65" s="1" customFormat="1" ht="22.5" customHeight="1">
      <c r="B158" s="41"/>
      <c r="C158" s="256" t="s">
        <v>287</v>
      </c>
      <c r="D158" s="256" t="s">
        <v>296</v>
      </c>
      <c r="E158" s="257" t="s">
        <v>308</v>
      </c>
      <c r="F158" s="258" t="s">
        <v>309</v>
      </c>
      <c r="G158" s="259" t="s">
        <v>284</v>
      </c>
      <c r="H158" s="260">
        <v>168.12</v>
      </c>
      <c r="I158" s="261"/>
      <c r="J158" s="260">
        <f>ROUND(I158*H158,2)</f>
        <v>0</v>
      </c>
      <c r="K158" s="258" t="s">
        <v>20</v>
      </c>
      <c r="L158" s="262"/>
      <c r="M158" s="263" t="s">
        <v>20</v>
      </c>
      <c r="N158" s="264" t="s">
        <v>39</v>
      </c>
      <c r="O158" s="42"/>
      <c r="P158" s="201">
        <f>O158*H158</f>
        <v>0</v>
      </c>
      <c r="Q158" s="201">
        <v>1</v>
      </c>
      <c r="R158" s="201">
        <f>Q158*H158</f>
        <v>168.12</v>
      </c>
      <c r="S158" s="201">
        <v>0</v>
      </c>
      <c r="T158" s="202">
        <f>S158*H158</f>
        <v>0</v>
      </c>
      <c r="AR158" s="24" t="s">
        <v>172</v>
      </c>
      <c r="AT158" s="24" t="s">
        <v>296</v>
      </c>
      <c r="AU158" s="24" t="s">
        <v>78</v>
      </c>
      <c r="AY158" s="24" t="s">
        <v>132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76</v>
      </c>
      <c r="BK158" s="203">
        <f>ROUND(I158*H158,2)</f>
        <v>0</v>
      </c>
      <c r="BL158" s="24" t="s">
        <v>138</v>
      </c>
      <c r="BM158" s="24" t="s">
        <v>1390</v>
      </c>
    </row>
    <row r="159" spans="2:65" s="12" customFormat="1" ht="13.5">
      <c r="B159" s="216"/>
      <c r="C159" s="217"/>
      <c r="D159" s="206" t="s">
        <v>140</v>
      </c>
      <c r="E159" s="228" t="s">
        <v>20</v>
      </c>
      <c r="F159" s="229" t="s">
        <v>1391</v>
      </c>
      <c r="G159" s="217"/>
      <c r="H159" s="230">
        <v>168.12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78</v>
      </c>
      <c r="AV159" s="12" t="s">
        <v>78</v>
      </c>
      <c r="AW159" s="12" t="s">
        <v>32</v>
      </c>
      <c r="AX159" s="12" t="s">
        <v>76</v>
      </c>
      <c r="AY159" s="227" t="s">
        <v>132</v>
      </c>
    </row>
    <row r="160" spans="2:65" s="10" customFormat="1" ht="29.85" customHeight="1">
      <c r="B160" s="176"/>
      <c r="C160" s="177"/>
      <c r="D160" s="190" t="s">
        <v>67</v>
      </c>
      <c r="E160" s="191" t="s">
        <v>138</v>
      </c>
      <c r="F160" s="191" t="s">
        <v>333</v>
      </c>
      <c r="G160" s="177"/>
      <c r="H160" s="177"/>
      <c r="I160" s="180"/>
      <c r="J160" s="192">
        <f>BK160</f>
        <v>0</v>
      </c>
      <c r="K160" s="177"/>
      <c r="L160" s="182"/>
      <c r="M160" s="183"/>
      <c r="N160" s="184"/>
      <c r="O160" s="184"/>
      <c r="P160" s="185">
        <f>SUM(P161:P169)</f>
        <v>0</v>
      </c>
      <c r="Q160" s="184"/>
      <c r="R160" s="185">
        <f>SUM(R161:R169)</f>
        <v>1.298E-2</v>
      </c>
      <c r="S160" s="184"/>
      <c r="T160" s="186">
        <f>SUM(T161:T169)</f>
        <v>0</v>
      </c>
      <c r="AR160" s="187" t="s">
        <v>76</v>
      </c>
      <c r="AT160" s="188" t="s">
        <v>67</v>
      </c>
      <c r="AU160" s="188" t="s">
        <v>76</v>
      </c>
      <c r="AY160" s="187" t="s">
        <v>132</v>
      </c>
      <c r="BK160" s="189">
        <f>SUM(BK161:BK169)</f>
        <v>0</v>
      </c>
    </row>
    <row r="161" spans="2:65" s="1" customFormat="1" ht="22.5" customHeight="1">
      <c r="B161" s="41"/>
      <c r="C161" s="193" t="s">
        <v>295</v>
      </c>
      <c r="D161" s="193" t="s">
        <v>134</v>
      </c>
      <c r="E161" s="194" t="s">
        <v>335</v>
      </c>
      <c r="F161" s="195" t="s">
        <v>336</v>
      </c>
      <c r="G161" s="196" t="s">
        <v>214</v>
      </c>
      <c r="H161" s="197">
        <v>21.02</v>
      </c>
      <c r="I161" s="198"/>
      <c r="J161" s="197">
        <f>ROUND(I161*H161,2)</f>
        <v>0</v>
      </c>
      <c r="K161" s="195" t="s">
        <v>20</v>
      </c>
      <c r="L161" s="61"/>
      <c r="M161" s="199" t="s">
        <v>20</v>
      </c>
      <c r="N161" s="200" t="s">
        <v>39</v>
      </c>
      <c r="O161" s="4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4" t="s">
        <v>138</v>
      </c>
      <c r="AT161" s="24" t="s">
        <v>134</v>
      </c>
      <c r="AU161" s="24" t="s">
        <v>78</v>
      </c>
      <c r="AY161" s="24" t="s">
        <v>132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76</v>
      </c>
      <c r="BK161" s="203">
        <f>ROUND(I161*H161,2)</f>
        <v>0</v>
      </c>
      <c r="BL161" s="24" t="s">
        <v>138</v>
      </c>
      <c r="BM161" s="24" t="s">
        <v>1392</v>
      </c>
    </row>
    <row r="162" spans="2:65" s="12" customFormat="1" ht="13.5">
      <c r="B162" s="216"/>
      <c r="C162" s="217"/>
      <c r="D162" s="218" t="s">
        <v>140</v>
      </c>
      <c r="E162" s="219" t="s">
        <v>20</v>
      </c>
      <c r="F162" s="220" t="s">
        <v>1393</v>
      </c>
      <c r="G162" s="217"/>
      <c r="H162" s="221">
        <v>21.02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140</v>
      </c>
      <c r="AU162" s="227" t="s">
        <v>78</v>
      </c>
      <c r="AV162" s="12" t="s">
        <v>78</v>
      </c>
      <c r="AW162" s="12" t="s">
        <v>32</v>
      </c>
      <c r="AX162" s="12" t="s">
        <v>76</v>
      </c>
      <c r="AY162" s="227" t="s">
        <v>132</v>
      </c>
    </row>
    <row r="163" spans="2:65" s="1" customFormat="1" ht="22.5" customHeight="1">
      <c r="B163" s="41"/>
      <c r="C163" s="193" t="s">
        <v>301</v>
      </c>
      <c r="D163" s="193" t="s">
        <v>134</v>
      </c>
      <c r="E163" s="194" t="s">
        <v>951</v>
      </c>
      <c r="F163" s="195" t="s">
        <v>1394</v>
      </c>
      <c r="G163" s="196" t="s">
        <v>214</v>
      </c>
      <c r="H163" s="197">
        <v>0.3</v>
      </c>
      <c r="I163" s="198"/>
      <c r="J163" s="197">
        <f>ROUND(I163*H163,2)</f>
        <v>0</v>
      </c>
      <c r="K163" s="195" t="s">
        <v>20</v>
      </c>
      <c r="L163" s="61"/>
      <c r="M163" s="199" t="s">
        <v>20</v>
      </c>
      <c r="N163" s="200" t="s">
        <v>39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138</v>
      </c>
      <c r="AT163" s="24" t="s">
        <v>134</v>
      </c>
      <c r="AU163" s="24" t="s">
        <v>78</v>
      </c>
      <c r="AY163" s="24" t="s">
        <v>132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76</v>
      </c>
      <c r="BK163" s="203">
        <f>ROUND(I163*H163,2)</f>
        <v>0</v>
      </c>
      <c r="BL163" s="24" t="s">
        <v>138</v>
      </c>
      <c r="BM163" s="24" t="s">
        <v>1395</v>
      </c>
    </row>
    <row r="164" spans="2:65" s="11" customFormat="1" ht="13.5">
      <c r="B164" s="204"/>
      <c r="C164" s="205"/>
      <c r="D164" s="206" t="s">
        <v>140</v>
      </c>
      <c r="E164" s="207" t="s">
        <v>20</v>
      </c>
      <c r="F164" s="208" t="s">
        <v>1396</v>
      </c>
      <c r="G164" s="205"/>
      <c r="H164" s="209" t="s">
        <v>20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140</v>
      </c>
      <c r="AU164" s="215" t="s">
        <v>78</v>
      </c>
      <c r="AV164" s="11" t="s">
        <v>76</v>
      </c>
      <c r="AW164" s="11" t="s">
        <v>32</v>
      </c>
      <c r="AX164" s="11" t="s">
        <v>68</v>
      </c>
      <c r="AY164" s="215" t="s">
        <v>132</v>
      </c>
    </row>
    <row r="165" spans="2:65" s="12" customFormat="1" ht="13.5">
      <c r="B165" s="216"/>
      <c r="C165" s="217"/>
      <c r="D165" s="218" t="s">
        <v>140</v>
      </c>
      <c r="E165" s="219" t="s">
        <v>20</v>
      </c>
      <c r="F165" s="220" t="s">
        <v>1397</v>
      </c>
      <c r="G165" s="217"/>
      <c r="H165" s="221">
        <v>0.3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140</v>
      </c>
      <c r="AU165" s="227" t="s">
        <v>78</v>
      </c>
      <c r="AV165" s="12" t="s">
        <v>78</v>
      </c>
      <c r="AW165" s="12" t="s">
        <v>32</v>
      </c>
      <c r="AX165" s="12" t="s">
        <v>76</v>
      </c>
      <c r="AY165" s="227" t="s">
        <v>132</v>
      </c>
    </row>
    <row r="166" spans="2:65" s="1" customFormat="1" ht="22.5" customHeight="1">
      <c r="B166" s="41"/>
      <c r="C166" s="193" t="s">
        <v>307</v>
      </c>
      <c r="D166" s="193" t="s">
        <v>134</v>
      </c>
      <c r="E166" s="194" t="s">
        <v>956</v>
      </c>
      <c r="F166" s="195" t="s">
        <v>1398</v>
      </c>
      <c r="G166" s="196" t="s">
        <v>158</v>
      </c>
      <c r="H166" s="197">
        <v>2</v>
      </c>
      <c r="I166" s="198"/>
      <c r="J166" s="197">
        <f>ROUND(I166*H166,2)</f>
        <v>0</v>
      </c>
      <c r="K166" s="195" t="s">
        <v>20</v>
      </c>
      <c r="L166" s="61"/>
      <c r="M166" s="199" t="s">
        <v>20</v>
      </c>
      <c r="N166" s="200" t="s">
        <v>39</v>
      </c>
      <c r="O166" s="42"/>
      <c r="P166" s="201">
        <f>O166*H166</f>
        <v>0</v>
      </c>
      <c r="Q166" s="201">
        <v>6.3899999999999998E-3</v>
      </c>
      <c r="R166" s="201">
        <f>Q166*H166</f>
        <v>1.278E-2</v>
      </c>
      <c r="S166" s="201">
        <v>0</v>
      </c>
      <c r="T166" s="202">
        <f>S166*H166</f>
        <v>0</v>
      </c>
      <c r="AR166" s="24" t="s">
        <v>138</v>
      </c>
      <c r="AT166" s="24" t="s">
        <v>134</v>
      </c>
      <c r="AU166" s="24" t="s">
        <v>78</v>
      </c>
      <c r="AY166" s="24" t="s">
        <v>132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76</v>
      </c>
      <c r="BK166" s="203">
        <f>ROUND(I166*H166,2)</f>
        <v>0</v>
      </c>
      <c r="BL166" s="24" t="s">
        <v>138</v>
      </c>
      <c r="BM166" s="24" t="s">
        <v>1399</v>
      </c>
    </row>
    <row r="167" spans="2:65" s="12" customFormat="1" ht="13.5">
      <c r="B167" s="216"/>
      <c r="C167" s="217"/>
      <c r="D167" s="218" t="s">
        <v>140</v>
      </c>
      <c r="E167" s="219" t="s">
        <v>20</v>
      </c>
      <c r="F167" s="220" t="s">
        <v>78</v>
      </c>
      <c r="G167" s="217"/>
      <c r="H167" s="221">
        <v>2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140</v>
      </c>
      <c r="AU167" s="227" t="s">
        <v>78</v>
      </c>
      <c r="AV167" s="12" t="s">
        <v>78</v>
      </c>
      <c r="AW167" s="12" t="s">
        <v>32</v>
      </c>
      <c r="AX167" s="12" t="s">
        <v>76</v>
      </c>
      <c r="AY167" s="227" t="s">
        <v>132</v>
      </c>
    </row>
    <row r="168" spans="2:65" s="1" customFormat="1" ht="22.5" customHeight="1">
      <c r="B168" s="41"/>
      <c r="C168" s="193" t="s">
        <v>312</v>
      </c>
      <c r="D168" s="193" t="s">
        <v>134</v>
      </c>
      <c r="E168" s="194" t="s">
        <v>959</v>
      </c>
      <c r="F168" s="195" t="s">
        <v>960</v>
      </c>
      <c r="G168" s="196" t="s">
        <v>537</v>
      </c>
      <c r="H168" s="197">
        <v>4</v>
      </c>
      <c r="I168" s="198"/>
      <c r="J168" s="197">
        <f>ROUND(I168*H168,2)</f>
        <v>0</v>
      </c>
      <c r="K168" s="195" t="s">
        <v>20</v>
      </c>
      <c r="L168" s="61"/>
      <c r="M168" s="199" t="s">
        <v>20</v>
      </c>
      <c r="N168" s="200" t="s">
        <v>39</v>
      </c>
      <c r="O168" s="42"/>
      <c r="P168" s="201">
        <f>O168*H168</f>
        <v>0</v>
      </c>
      <c r="Q168" s="201">
        <v>5.0000000000000002E-5</v>
      </c>
      <c r="R168" s="201">
        <f>Q168*H168</f>
        <v>2.0000000000000001E-4</v>
      </c>
      <c r="S168" s="201">
        <v>0</v>
      </c>
      <c r="T168" s="202">
        <f>S168*H168</f>
        <v>0</v>
      </c>
      <c r="AR168" s="24" t="s">
        <v>138</v>
      </c>
      <c r="AT168" s="24" t="s">
        <v>134</v>
      </c>
      <c r="AU168" s="24" t="s">
        <v>78</v>
      </c>
      <c r="AY168" s="24" t="s">
        <v>132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76</v>
      </c>
      <c r="BK168" s="203">
        <f>ROUND(I168*H168,2)</f>
        <v>0</v>
      </c>
      <c r="BL168" s="24" t="s">
        <v>138</v>
      </c>
      <c r="BM168" s="24" t="s">
        <v>1400</v>
      </c>
    </row>
    <row r="169" spans="2:65" s="12" customFormat="1" ht="13.5">
      <c r="B169" s="216"/>
      <c r="C169" s="217"/>
      <c r="D169" s="206" t="s">
        <v>140</v>
      </c>
      <c r="E169" s="228" t="s">
        <v>20</v>
      </c>
      <c r="F169" s="229" t="s">
        <v>1401</v>
      </c>
      <c r="G169" s="217"/>
      <c r="H169" s="230">
        <v>4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140</v>
      </c>
      <c r="AU169" s="227" t="s">
        <v>78</v>
      </c>
      <c r="AV169" s="12" t="s">
        <v>78</v>
      </c>
      <c r="AW169" s="12" t="s">
        <v>32</v>
      </c>
      <c r="AX169" s="12" t="s">
        <v>76</v>
      </c>
      <c r="AY169" s="227" t="s">
        <v>132</v>
      </c>
    </row>
    <row r="170" spans="2:65" s="10" customFormat="1" ht="29.85" customHeight="1">
      <c r="B170" s="176"/>
      <c r="C170" s="177"/>
      <c r="D170" s="190" t="s">
        <v>67</v>
      </c>
      <c r="E170" s="191" t="s">
        <v>155</v>
      </c>
      <c r="F170" s="191" t="s">
        <v>346</v>
      </c>
      <c r="G170" s="177"/>
      <c r="H170" s="177"/>
      <c r="I170" s="180"/>
      <c r="J170" s="192">
        <f>BK170</f>
        <v>0</v>
      </c>
      <c r="K170" s="177"/>
      <c r="L170" s="182"/>
      <c r="M170" s="183"/>
      <c r="N170" s="184"/>
      <c r="O170" s="184"/>
      <c r="P170" s="185">
        <f>SUM(P171:P172)</f>
        <v>0</v>
      </c>
      <c r="Q170" s="184"/>
      <c r="R170" s="185">
        <f>SUM(R171:R172)</f>
        <v>0</v>
      </c>
      <c r="S170" s="184"/>
      <c r="T170" s="186">
        <f>SUM(T171:T172)</f>
        <v>0</v>
      </c>
      <c r="AR170" s="187" t="s">
        <v>76</v>
      </c>
      <c r="AT170" s="188" t="s">
        <v>67</v>
      </c>
      <c r="AU170" s="188" t="s">
        <v>76</v>
      </c>
      <c r="AY170" s="187" t="s">
        <v>132</v>
      </c>
      <c r="BK170" s="189">
        <f>SUM(BK171:BK172)</f>
        <v>0</v>
      </c>
    </row>
    <row r="171" spans="2:65" s="1" customFormat="1" ht="22.5" customHeight="1">
      <c r="B171" s="41"/>
      <c r="C171" s="193" t="s">
        <v>317</v>
      </c>
      <c r="D171" s="193" t="s">
        <v>134</v>
      </c>
      <c r="E171" s="194" t="s">
        <v>348</v>
      </c>
      <c r="F171" s="195" t="s">
        <v>349</v>
      </c>
      <c r="G171" s="196" t="s">
        <v>158</v>
      </c>
      <c r="H171" s="197">
        <v>420.3</v>
      </c>
      <c r="I171" s="198"/>
      <c r="J171" s="197">
        <f>ROUND(I171*H171,2)</f>
        <v>0</v>
      </c>
      <c r="K171" s="195" t="s">
        <v>159</v>
      </c>
      <c r="L171" s="61"/>
      <c r="M171" s="199" t="s">
        <v>20</v>
      </c>
      <c r="N171" s="200" t="s">
        <v>39</v>
      </c>
      <c r="O171" s="4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4" t="s">
        <v>138</v>
      </c>
      <c r="AT171" s="24" t="s">
        <v>134</v>
      </c>
      <c r="AU171" s="24" t="s">
        <v>78</v>
      </c>
      <c r="AY171" s="24" t="s">
        <v>132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76</v>
      </c>
      <c r="BK171" s="203">
        <f>ROUND(I171*H171,2)</f>
        <v>0</v>
      </c>
      <c r="BL171" s="24" t="s">
        <v>138</v>
      </c>
      <c r="BM171" s="24" t="s">
        <v>1402</v>
      </c>
    </row>
    <row r="172" spans="2:65" s="12" customFormat="1" ht="13.5">
      <c r="B172" s="216"/>
      <c r="C172" s="217"/>
      <c r="D172" s="206" t="s">
        <v>140</v>
      </c>
      <c r="E172" s="228" t="s">
        <v>20</v>
      </c>
      <c r="F172" s="229" t="s">
        <v>1403</v>
      </c>
      <c r="G172" s="217"/>
      <c r="H172" s="230">
        <v>420.3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140</v>
      </c>
      <c r="AU172" s="227" t="s">
        <v>78</v>
      </c>
      <c r="AV172" s="12" t="s">
        <v>78</v>
      </c>
      <c r="AW172" s="12" t="s">
        <v>32</v>
      </c>
      <c r="AX172" s="12" t="s">
        <v>76</v>
      </c>
      <c r="AY172" s="227" t="s">
        <v>132</v>
      </c>
    </row>
    <row r="173" spans="2:65" s="10" customFormat="1" ht="29.85" customHeight="1">
      <c r="B173" s="176"/>
      <c r="C173" s="177"/>
      <c r="D173" s="190" t="s">
        <v>67</v>
      </c>
      <c r="E173" s="191" t="s">
        <v>162</v>
      </c>
      <c r="F173" s="191" t="s">
        <v>965</v>
      </c>
      <c r="G173" s="177"/>
      <c r="H173" s="177"/>
      <c r="I173" s="180"/>
      <c r="J173" s="192">
        <f>BK173</f>
        <v>0</v>
      </c>
      <c r="K173" s="177"/>
      <c r="L173" s="182"/>
      <c r="M173" s="183"/>
      <c r="N173" s="184"/>
      <c r="O173" s="184"/>
      <c r="P173" s="185">
        <f>SUM(P174:P175)</f>
        <v>0</v>
      </c>
      <c r="Q173" s="184"/>
      <c r="R173" s="185">
        <f>SUM(R174:R175)</f>
        <v>2.52E-2</v>
      </c>
      <c r="S173" s="184"/>
      <c r="T173" s="186">
        <f>SUM(T174:T175)</f>
        <v>0</v>
      </c>
      <c r="AR173" s="187" t="s">
        <v>76</v>
      </c>
      <c r="AT173" s="188" t="s">
        <v>67</v>
      </c>
      <c r="AU173" s="188" t="s">
        <v>76</v>
      </c>
      <c r="AY173" s="187" t="s">
        <v>132</v>
      </c>
      <c r="BK173" s="189">
        <f>SUM(BK174:BK175)</f>
        <v>0</v>
      </c>
    </row>
    <row r="174" spans="2:65" s="1" customFormat="1" ht="22.5" customHeight="1">
      <c r="B174" s="41"/>
      <c r="C174" s="193" t="s">
        <v>321</v>
      </c>
      <c r="D174" s="193" t="s">
        <v>134</v>
      </c>
      <c r="E174" s="194" t="s">
        <v>966</v>
      </c>
      <c r="F174" s="195" t="s">
        <v>967</v>
      </c>
      <c r="G174" s="196" t="s">
        <v>158</v>
      </c>
      <c r="H174" s="197">
        <v>4</v>
      </c>
      <c r="I174" s="198"/>
      <c r="J174" s="197">
        <f>ROUND(I174*H174,2)</f>
        <v>0</v>
      </c>
      <c r="K174" s="195" t="s">
        <v>20</v>
      </c>
      <c r="L174" s="61"/>
      <c r="M174" s="199" t="s">
        <v>20</v>
      </c>
      <c r="N174" s="200" t="s">
        <v>39</v>
      </c>
      <c r="O174" s="42"/>
      <c r="P174" s="201">
        <f>O174*H174</f>
        <v>0</v>
      </c>
      <c r="Q174" s="201">
        <v>6.3E-3</v>
      </c>
      <c r="R174" s="201">
        <f>Q174*H174</f>
        <v>2.52E-2</v>
      </c>
      <c r="S174" s="201">
        <v>0</v>
      </c>
      <c r="T174" s="202">
        <f>S174*H174</f>
        <v>0</v>
      </c>
      <c r="AR174" s="24" t="s">
        <v>138</v>
      </c>
      <c r="AT174" s="24" t="s">
        <v>134</v>
      </c>
      <c r="AU174" s="24" t="s">
        <v>78</v>
      </c>
      <c r="AY174" s="24" t="s">
        <v>132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4" t="s">
        <v>76</v>
      </c>
      <c r="BK174" s="203">
        <f>ROUND(I174*H174,2)</f>
        <v>0</v>
      </c>
      <c r="BL174" s="24" t="s">
        <v>138</v>
      </c>
      <c r="BM174" s="24" t="s">
        <v>1404</v>
      </c>
    </row>
    <row r="175" spans="2:65" s="12" customFormat="1" ht="13.5">
      <c r="B175" s="216"/>
      <c r="C175" s="217"/>
      <c r="D175" s="206" t="s">
        <v>140</v>
      </c>
      <c r="E175" s="228" t="s">
        <v>20</v>
      </c>
      <c r="F175" s="229" t="s">
        <v>1405</v>
      </c>
      <c r="G175" s="217"/>
      <c r="H175" s="230">
        <v>4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140</v>
      </c>
      <c r="AU175" s="227" t="s">
        <v>78</v>
      </c>
      <c r="AV175" s="12" t="s">
        <v>78</v>
      </c>
      <c r="AW175" s="12" t="s">
        <v>32</v>
      </c>
      <c r="AX175" s="12" t="s">
        <v>76</v>
      </c>
      <c r="AY175" s="227" t="s">
        <v>132</v>
      </c>
    </row>
    <row r="176" spans="2:65" s="10" customFormat="1" ht="29.85" customHeight="1">
      <c r="B176" s="176"/>
      <c r="C176" s="177"/>
      <c r="D176" s="190" t="s">
        <v>67</v>
      </c>
      <c r="E176" s="191" t="s">
        <v>172</v>
      </c>
      <c r="F176" s="191" t="s">
        <v>352</v>
      </c>
      <c r="G176" s="177"/>
      <c r="H176" s="177"/>
      <c r="I176" s="180"/>
      <c r="J176" s="192">
        <f>BK176</f>
        <v>0</v>
      </c>
      <c r="K176" s="177"/>
      <c r="L176" s="182"/>
      <c r="M176" s="183"/>
      <c r="N176" s="184"/>
      <c r="O176" s="184"/>
      <c r="P176" s="185">
        <f>SUM(P177:P273)</f>
        <v>0</v>
      </c>
      <c r="Q176" s="184"/>
      <c r="R176" s="185">
        <f>SUM(R177:R273)</f>
        <v>6.9627915000000007</v>
      </c>
      <c r="S176" s="184"/>
      <c r="T176" s="186">
        <f>SUM(T177:T273)</f>
        <v>0</v>
      </c>
      <c r="AR176" s="187" t="s">
        <v>76</v>
      </c>
      <c r="AT176" s="188" t="s">
        <v>67</v>
      </c>
      <c r="AU176" s="188" t="s">
        <v>76</v>
      </c>
      <c r="AY176" s="187" t="s">
        <v>132</v>
      </c>
      <c r="BK176" s="189">
        <f>SUM(BK177:BK273)</f>
        <v>0</v>
      </c>
    </row>
    <row r="177" spans="2:65" s="1" customFormat="1" ht="22.5" customHeight="1">
      <c r="B177" s="41"/>
      <c r="C177" s="193" t="s">
        <v>328</v>
      </c>
      <c r="D177" s="193" t="s">
        <v>134</v>
      </c>
      <c r="E177" s="194" t="s">
        <v>970</v>
      </c>
      <c r="F177" s="195" t="s">
        <v>971</v>
      </c>
      <c r="G177" s="196" t="s">
        <v>145</v>
      </c>
      <c r="H177" s="197">
        <v>8</v>
      </c>
      <c r="I177" s="198"/>
      <c r="J177" s="197">
        <f>ROUND(I177*H177,2)</f>
        <v>0</v>
      </c>
      <c r="K177" s="195" t="s">
        <v>20</v>
      </c>
      <c r="L177" s="61"/>
      <c r="M177" s="199" t="s">
        <v>20</v>
      </c>
      <c r="N177" s="200" t="s">
        <v>39</v>
      </c>
      <c r="O177" s="4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24" t="s">
        <v>138</v>
      </c>
      <c r="AT177" s="24" t="s">
        <v>134</v>
      </c>
      <c r="AU177" s="24" t="s">
        <v>78</v>
      </c>
      <c r="AY177" s="24" t="s">
        <v>132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4" t="s">
        <v>76</v>
      </c>
      <c r="BK177" s="203">
        <f>ROUND(I177*H177,2)</f>
        <v>0</v>
      </c>
      <c r="BL177" s="24" t="s">
        <v>138</v>
      </c>
      <c r="BM177" s="24" t="s">
        <v>1406</v>
      </c>
    </row>
    <row r="178" spans="2:65" s="12" customFormat="1" ht="13.5">
      <c r="B178" s="216"/>
      <c r="C178" s="217"/>
      <c r="D178" s="218" t="s">
        <v>140</v>
      </c>
      <c r="E178" s="219" t="s">
        <v>20</v>
      </c>
      <c r="F178" s="220" t="s">
        <v>1407</v>
      </c>
      <c r="G178" s="217"/>
      <c r="H178" s="221">
        <v>8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78</v>
      </c>
      <c r="AV178" s="12" t="s">
        <v>78</v>
      </c>
      <c r="AW178" s="12" t="s">
        <v>32</v>
      </c>
      <c r="AX178" s="12" t="s">
        <v>76</v>
      </c>
      <c r="AY178" s="227" t="s">
        <v>132</v>
      </c>
    </row>
    <row r="179" spans="2:65" s="1" customFormat="1" ht="22.5" customHeight="1">
      <c r="B179" s="41"/>
      <c r="C179" s="193" t="s">
        <v>334</v>
      </c>
      <c r="D179" s="193" t="s">
        <v>134</v>
      </c>
      <c r="E179" s="194" t="s">
        <v>1408</v>
      </c>
      <c r="F179" s="195" t="s">
        <v>1409</v>
      </c>
      <c r="G179" s="196" t="s">
        <v>137</v>
      </c>
      <c r="H179" s="197">
        <v>30</v>
      </c>
      <c r="I179" s="198"/>
      <c r="J179" s="197">
        <f>ROUND(I179*H179,2)</f>
        <v>0</v>
      </c>
      <c r="K179" s="195" t="s">
        <v>159</v>
      </c>
      <c r="L179" s="61"/>
      <c r="M179" s="199" t="s">
        <v>20</v>
      </c>
      <c r="N179" s="200" t="s">
        <v>39</v>
      </c>
      <c r="O179" s="42"/>
      <c r="P179" s="201">
        <f>O179*H179</f>
        <v>0</v>
      </c>
      <c r="Q179" s="201">
        <v>5.8E-4</v>
      </c>
      <c r="R179" s="201">
        <f>Q179*H179</f>
        <v>1.7399999999999999E-2</v>
      </c>
      <c r="S179" s="201">
        <v>0</v>
      </c>
      <c r="T179" s="202">
        <f>S179*H179</f>
        <v>0</v>
      </c>
      <c r="AR179" s="24" t="s">
        <v>138</v>
      </c>
      <c r="AT179" s="24" t="s">
        <v>134</v>
      </c>
      <c r="AU179" s="24" t="s">
        <v>78</v>
      </c>
      <c r="AY179" s="24" t="s">
        <v>132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76</v>
      </c>
      <c r="BK179" s="203">
        <f>ROUND(I179*H179,2)</f>
        <v>0</v>
      </c>
      <c r="BL179" s="24" t="s">
        <v>138</v>
      </c>
      <c r="BM179" s="24" t="s">
        <v>1410</v>
      </c>
    </row>
    <row r="180" spans="2:65" s="12" customFormat="1" ht="13.5">
      <c r="B180" s="216"/>
      <c r="C180" s="217"/>
      <c r="D180" s="218" t="s">
        <v>140</v>
      </c>
      <c r="E180" s="219" t="s">
        <v>20</v>
      </c>
      <c r="F180" s="220" t="s">
        <v>1411</v>
      </c>
      <c r="G180" s="217"/>
      <c r="H180" s="221">
        <v>30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140</v>
      </c>
      <c r="AU180" s="227" t="s">
        <v>78</v>
      </c>
      <c r="AV180" s="12" t="s">
        <v>78</v>
      </c>
      <c r="AW180" s="12" t="s">
        <v>32</v>
      </c>
      <c r="AX180" s="12" t="s">
        <v>76</v>
      </c>
      <c r="AY180" s="227" t="s">
        <v>132</v>
      </c>
    </row>
    <row r="181" spans="2:65" s="1" customFormat="1" ht="22.5" customHeight="1">
      <c r="B181" s="41"/>
      <c r="C181" s="256" t="s">
        <v>340</v>
      </c>
      <c r="D181" s="256" t="s">
        <v>296</v>
      </c>
      <c r="E181" s="257" t="s">
        <v>1412</v>
      </c>
      <c r="F181" s="258" t="s">
        <v>1413</v>
      </c>
      <c r="G181" s="259" t="s">
        <v>137</v>
      </c>
      <c r="H181" s="260">
        <v>30</v>
      </c>
      <c r="I181" s="261"/>
      <c r="J181" s="260">
        <f>ROUND(I181*H181,2)</f>
        <v>0</v>
      </c>
      <c r="K181" s="258" t="s">
        <v>20</v>
      </c>
      <c r="L181" s="262"/>
      <c r="M181" s="263" t="s">
        <v>20</v>
      </c>
      <c r="N181" s="264" t="s">
        <v>39</v>
      </c>
      <c r="O181" s="42"/>
      <c r="P181" s="201">
        <f>O181*H181</f>
        <v>0</v>
      </c>
      <c r="Q181" s="201">
        <v>1.47E-3</v>
      </c>
      <c r="R181" s="201">
        <f>Q181*H181</f>
        <v>4.41E-2</v>
      </c>
      <c r="S181" s="201">
        <v>0</v>
      </c>
      <c r="T181" s="202">
        <f>S181*H181</f>
        <v>0</v>
      </c>
      <c r="AR181" s="24" t="s">
        <v>172</v>
      </c>
      <c r="AT181" s="24" t="s">
        <v>296</v>
      </c>
      <c r="AU181" s="24" t="s">
        <v>78</v>
      </c>
      <c r="AY181" s="24" t="s">
        <v>132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4" t="s">
        <v>76</v>
      </c>
      <c r="BK181" s="203">
        <f>ROUND(I181*H181,2)</f>
        <v>0</v>
      </c>
      <c r="BL181" s="24" t="s">
        <v>138</v>
      </c>
      <c r="BM181" s="24" t="s">
        <v>1414</v>
      </c>
    </row>
    <row r="182" spans="2:65" s="12" customFormat="1" ht="13.5">
      <c r="B182" s="216"/>
      <c r="C182" s="217"/>
      <c r="D182" s="218" t="s">
        <v>140</v>
      </c>
      <c r="E182" s="219" t="s">
        <v>20</v>
      </c>
      <c r="F182" s="220" t="s">
        <v>317</v>
      </c>
      <c r="G182" s="217"/>
      <c r="H182" s="221">
        <v>30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78</v>
      </c>
      <c r="AV182" s="12" t="s">
        <v>78</v>
      </c>
      <c r="AW182" s="12" t="s">
        <v>32</v>
      </c>
      <c r="AX182" s="12" t="s">
        <v>76</v>
      </c>
      <c r="AY182" s="227" t="s">
        <v>132</v>
      </c>
    </row>
    <row r="183" spans="2:65" s="1" customFormat="1" ht="31.5" customHeight="1">
      <c r="B183" s="41"/>
      <c r="C183" s="193" t="s">
        <v>669</v>
      </c>
      <c r="D183" s="193" t="s">
        <v>134</v>
      </c>
      <c r="E183" s="194" t="s">
        <v>1415</v>
      </c>
      <c r="F183" s="195" t="s">
        <v>1416</v>
      </c>
      <c r="G183" s="196" t="s">
        <v>1417</v>
      </c>
      <c r="H183" s="197">
        <v>1</v>
      </c>
      <c r="I183" s="198"/>
      <c r="J183" s="197">
        <f>ROUND(I183*H183,2)</f>
        <v>0</v>
      </c>
      <c r="K183" s="195" t="s">
        <v>20</v>
      </c>
      <c r="L183" s="61"/>
      <c r="M183" s="199" t="s">
        <v>20</v>
      </c>
      <c r="N183" s="200" t="s">
        <v>39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138</v>
      </c>
      <c r="AT183" s="24" t="s">
        <v>134</v>
      </c>
      <c r="AU183" s="24" t="s">
        <v>78</v>
      </c>
      <c r="AY183" s="24" t="s">
        <v>132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76</v>
      </c>
      <c r="BK183" s="203">
        <f>ROUND(I183*H183,2)</f>
        <v>0</v>
      </c>
      <c r="BL183" s="24" t="s">
        <v>138</v>
      </c>
      <c r="BM183" s="24" t="s">
        <v>1418</v>
      </c>
    </row>
    <row r="184" spans="2:65" s="12" customFormat="1" ht="13.5">
      <c r="B184" s="216"/>
      <c r="C184" s="217"/>
      <c r="D184" s="218" t="s">
        <v>140</v>
      </c>
      <c r="E184" s="219" t="s">
        <v>20</v>
      </c>
      <c r="F184" s="220" t="s">
        <v>519</v>
      </c>
      <c r="G184" s="217"/>
      <c r="H184" s="221">
        <v>1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140</v>
      </c>
      <c r="AU184" s="227" t="s">
        <v>78</v>
      </c>
      <c r="AV184" s="12" t="s">
        <v>78</v>
      </c>
      <c r="AW184" s="12" t="s">
        <v>32</v>
      </c>
      <c r="AX184" s="12" t="s">
        <v>76</v>
      </c>
      <c r="AY184" s="227" t="s">
        <v>132</v>
      </c>
    </row>
    <row r="185" spans="2:65" s="1" customFormat="1" ht="22.5" customHeight="1">
      <c r="B185" s="41"/>
      <c r="C185" s="193" t="s">
        <v>347</v>
      </c>
      <c r="D185" s="193" t="s">
        <v>134</v>
      </c>
      <c r="E185" s="194" t="s">
        <v>974</v>
      </c>
      <c r="F185" s="195" t="s">
        <v>975</v>
      </c>
      <c r="G185" s="196" t="s">
        <v>137</v>
      </c>
      <c r="H185" s="197">
        <v>233.5</v>
      </c>
      <c r="I185" s="198"/>
      <c r="J185" s="197">
        <f>ROUND(I185*H185,2)</f>
        <v>0</v>
      </c>
      <c r="K185" s="195" t="s">
        <v>159</v>
      </c>
      <c r="L185" s="61"/>
      <c r="M185" s="199" t="s">
        <v>20</v>
      </c>
      <c r="N185" s="200" t="s">
        <v>39</v>
      </c>
      <c r="O185" s="42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24" t="s">
        <v>138</v>
      </c>
      <c r="AT185" s="24" t="s">
        <v>134</v>
      </c>
      <c r="AU185" s="24" t="s">
        <v>78</v>
      </c>
      <c r="AY185" s="24" t="s">
        <v>132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4" t="s">
        <v>76</v>
      </c>
      <c r="BK185" s="203">
        <f>ROUND(I185*H185,2)</f>
        <v>0</v>
      </c>
      <c r="BL185" s="24" t="s">
        <v>138</v>
      </c>
      <c r="BM185" s="24" t="s">
        <v>1419</v>
      </c>
    </row>
    <row r="186" spans="2:65" s="12" customFormat="1" ht="13.5">
      <c r="B186" s="216"/>
      <c r="C186" s="217"/>
      <c r="D186" s="218" t="s">
        <v>140</v>
      </c>
      <c r="E186" s="219" t="s">
        <v>20</v>
      </c>
      <c r="F186" s="220" t="s">
        <v>1336</v>
      </c>
      <c r="G186" s="217"/>
      <c r="H186" s="221">
        <v>233.5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140</v>
      </c>
      <c r="AU186" s="227" t="s">
        <v>78</v>
      </c>
      <c r="AV186" s="12" t="s">
        <v>78</v>
      </c>
      <c r="AW186" s="12" t="s">
        <v>32</v>
      </c>
      <c r="AX186" s="12" t="s">
        <v>76</v>
      </c>
      <c r="AY186" s="227" t="s">
        <v>132</v>
      </c>
    </row>
    <row r="187" spans="2:65" s="1" customFormat="1" ht="22.5" customHeight="1">
      <c r="B187" s="41"/>
      <c r="C187" s="256" t="s">
        <v>353</v>
      </c>
      <c r="D187" s="256" t="s">
        <v>296</v>
      </c>
      <c r="E187" s="257" t="s">
        <v>978</v>
      </c>
      <c r="F187" s="258" t="s">
        <v>979</v>
      </c>
      <c r="G187" s="259" t="s">
        <v>137</v>
      </c>
      <c r="H187" s="260">
        <v>233.5</v>
      </c>
      <c r="I187" s="261"/>
      <c r="J187" s="260">
        <f>ROUND(I187*H187,2)</f>
        <v>0</v>
      </c>
      <c r="K187" s="258" t="s">
        <v>159</v>
      </c>
      <c r="L187" s="262"/>
      <c r="M187" s="263" t="s">
        <v>20</v>
      </c>
      <c r="N187" s="264" t="s">
        <v>39</v>
      </c>
      <c r="O187" s="42"/>
      <c r="P187" s="201">
        <f>O187*H187</f>
        <v>0</v>
      </c>
      <c r="Q187" s="201">
        <v>1.47E-3</v>
      </c>
      <c r="R187" s="201">
        <f>Q187*H187</f>
        <v>0.34324499999999997</v>
      </c>
      <c r="S187" s="201">
        <v>0</v>
      </c>
      <c r="T187" s="202">
        <f>S187*H187</f>
        <v>0</v>
      </c>
      <c r="AR187" s="24" t="s">
        <v>172</v>
      </c>
      <c r="AT187" s="24" t="s">
        <v>296</v>
      </c>
      <c r="AU187" s="24" t="s">
        <v>78</v>
      </c>
      <c r="AY187" s="24" t="s">
        <v>132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76</v>
      </c>
      <c r="BK187" s="203">
        <f>ROUND(I187*H187,2)</f>
        <v>0</v>
      </c>
      <c r="BL187" s="24" t="s">
        <v>138</v>
      </c>
      <c r="BM187" s="24" t="s">
        <v>1420</v>
      </c>
    </row>
    <row r="188" spans="2:65" s="12" customFormat="1" ht="13.5">
      <c r="B188" s="216"/>
      <c r="C188" s="217"/>
      <c r="D188" s="218" t="s">
        <v>140</v>
      </c>
      <c r="E188" s="219" t="s">
        <v>20</v>
      </c>
      <c r="F188" s="220" t="s">
        <v>1336</v>
      </c>
      <c r="G188" s="217"/>
      <c r="H188" s="221">
        <v>233.5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78</v>
      </c>
      <c r="AV188" s="12" t="s">
        <v>78</v>
      </c>
      <c r="AW188" s="12" t="s">
        <v>32</v>
      </c>
      <c r="AX188" s="12" t="s">
        <v>76</v>
      </c>
      <c r="AY188" s="227" t="s">
        <v>132</v>
      </c>
    </row>
    <row r="189" spans="2:65" s="1" customFormat="1" ht="22.5" customHeight="1">
      <c r="B189" s="41"/>
      <c r="C189" s="193" t="s">
        <v>358</v>
      </c>
      <c r="D189" s="193" t="s">
        <v>134</v>
      </c>
      <c r="E189" s="194" t="s">
        <v>1058</v>
      </c>
      <c r="F189" s="195" t="s">
        <v>1421</v>
      </c>
      <c r="G189" s="196" t="s">
        <v>145</v>
      </c>
      <c r="H189" s="197">
        <v>33</v>
      </c>
      <c r="I189" s="198"/>
      <c r="J189" s="197">
        <f>ROUND(I189*H189,2)</f>
        <v>0</v>
      </c>
      <c r="K189" s="195" t="s">
        <v>20</v>
      </c>
      <c r="L189" s="61"/>
      <c r="M189" s="199" t="s">
        <v>20</v>
      </c>
      <c r="N189" s="200" t="s">
        <v>39</v>
      </c>
      <c r="O189" s="42"/>
      <c r="P189" s="201">
        <f>O189*H189</f>
        <v>0</v>
      </c>
      <c r="Q189" s="201">
        <v>8.0000000000000004E-4</v>
      </c>
      <c r="R189" s="201">
        <f>Q189*H189</f>
        <v>2.64E-2</v>
      </c>
      <c r="S189" s="201">
        <v>0</v>
      </c>
      <c r="T189" s="202">
        <f>S189*H189</f>
        <v>0</v>
      </c>
      <c r="AR189" s="24" t="s">
        <v>138</v>
      </c>
      <c r="AT189" s="24" t="s">
        <v>134</v>
      </c>
      <c r="AU189" s="24" t="s">
        <v>78</v>
      </c>
      <c r="AY189" s="24" t="s">
        <v>132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76</v>
      </c>
      <c r="BK189" s="203">
        <f>ROUND(I189*H189,2)</f>
        <v>0</v>
      </c>
      <c r="BL189" s="24" t="s">
        <v>138</v>
      </c>
      <c r="BM189" s="24" t="s">
        <v>1422</v>
      </c>
    </row>
    <row r="190" spans="2:65" s="11" customFormat="1" ht="13.5">
      <c r="B190" s="204"/>
      <c r="C190" s="205"/>
      <c r="D190" s="206" t="s">
        <v>140</v>
      </c>
      <c r="E190" s="207" t="s">
        <v>20</v>
      </c>
      <c r="F190" s="208" t="s">
        <v>1423</v>
      </c>
      <c r="G190" s="205"/>
      <c r="H190" s="209" t="s">
        <v>20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140</v>
      </c>
      <c r="AU190" s="215" t="s">
        <v>78</v>
      </c>
      <c r="AV190" s="11" t="s">
        <v>76</v>
      </c>
      <c r="AW190" s="11" t="s">
        <v>32</v>
      </c>
      <c r="AX190" s="11" t="s">
        <v>68</v>
      </c>
      <c r="AY190" s="215" t="s">
        <v>132</v>
      </c>
    </row>
    <row r="191" spans="2:65" s="12" customFormat="1" ht="13.5">
      <c r="B191" s="216"/>
      <c r="C191" s="217"/>
      <c r="D191" s="218" t="s">
        <v>140</v>
      </c>
      <c r="E191" s="219" t="s">
        <v>20</v>
      </c>
      <c r="F191" s="220" t="s">
        <v>334</v>
      </c>
      <c r="G191" s="217"/>
      <c r="H191" s="221">
        <v>33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78</v>
      </c>
      <c r="AV191" s="12" t="s">
        <v>78</v>
      </c>
      <c r="AW191" s="12" t="s">
        <v>32</v>
      </c>
      <c r="AX191" s="12" t="s">
        <v>76</v>
      </c>
      <c r="AY191" s="227" t="s">
        <v>132</v>
      </c>
    </row>
    <row r="192" spans="2:65" s="1" customFormat="1" ht="31.5" customHeight="1">
      <c r="B192" s="41"/>
      <c r="C192" s="256" t="s">
        <v>362</v>
      </c>
      <c r="D192" s="256" t="s">
        <v>296</v>
      </c>
      <c r="E192" s="257" t="s">
        <v>1062</v>
      </c>
      <c r="F192" s="258" t="s">
        <v>1063</v>
      </c>
      <c r="G192" s="259" t="s">
        <v>145</v>
      </c>
      <c r="H192" s="260">
        <v>3</v>
      </c>
      <c r="I192" s="261"/>
      <c r="J192" s="260">
        <f>ROUND(I192*H192,2)</f>
        <v>0</v>
      </c>
      <c r="K192" s="258" t="s">
        <v>159</v>
      </c>
      <c r="L192" s="262"/>
      <c r="M192" s="263" t="s">
        <v>20</v>
      </c>
      <c r="N192" s="264" t="s">
        <v>39</v>
      </c>
      <c r="O192" s="42"/>
      <c r="P192" s="201">
        <f>O192*H192</f>
        <v>0</v>
      </c>
      <c r="Q192" s="201">
        <v>1.49E-2</v>
      </c>
      <c r="R192" s="201">
        <f>Q192*H192</f>
        <v>4.4700000000000004E-2</v>
      </c>
      <c r="S192" s="201">
        <v>0</v>
      </c>
      <c r="T192" s="202">
        <f>S192*H192</f>
        <v>0</v>
      </c>
      <c r="AR192" s="24" t="s">
        <v>172</v>
      </c>
      <c r="AT192" s="24" t="s">
        <v>296</v>
      </c>
      <c r="AU192" s="24" t="s">
        <v>78</v>
      </c>
      <c r="AY192" s="24" t="s">
        <v>132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76</v>
      </c>
      <c r="BK192" s="203">
        <f>ROUND(I192*H192,2)</f>
        <v>0</v>
      </c>
      <c r="BL192" s="24" t="s">
        <v>138</v>
      </c>
      <c r="BM192" s="24" t="s">
        <v>1424</v>
      </c>
    </row>
    <row r="193" spans="2:65" s="12" customFormat="1" ht="13.5">
      <c r="B193" s="216"/>
      <c r="C193" s="217"/>
      <c r="D193" s="218" t="s">
        <v>140</v>
      </c>
      <c r="E193" s="219" t="s">
        <v>20</v>
      </c>
      <c r="F193" s="220" t="s">
        <v>148</v>
      </c>
      <c r="G193" s="217"/>
      <c r="H193" s="221">
        <v>3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140</v>
      </c>
      <c r="AU193" s="227" t="s">
        <v>78</v>
      </c>
      <c r="AV193" s="12" t="s">
        <v>78</v>
      </c>
      <c r="AW193" s="12" t="s">
        <v>32</v>
      </c>
      <c r="AX193" s="12" t="s">
        <v>76</v>
      </c>
      <c r="AY193" s="227" t="s">
        <v>132</v>
      </c>
    </row>
    <row r="194" spans="2:65" s="1" customFormat="1" ht="31.5" customHeight="1">
      <c r="B194" s="41"/>
      <c r="C194" s="256" t="s">
        <v>368</v>
      </c>
      <c r="D194" s="256" t="s">
        <v>296</v>
      </c>
      <c r="E194" s="257" t="s">
        <v>1425</v>
      </c>
      <c r="F194" s="258" t="s">
        <v>1426</v>
      </c>
      <c r="G194" s="259" t="s">
        <v>145</v>
      </c>
      <c r="H194" s="260">
        <v>2</v>
      </c>
      <c r="I194" s="261"/>
      <c r="J194" s="260">
        <f>ROUND(I194*H194,2)</f>
        <v>0</v>
      </c>
      <c r="K194" s="258" t="s">
        <v>159</v>
      </c>
      <c r="L194" s="262"/>
      <c r="M194" s="263" t="s">
        <v>20</v>
      </c>
      <c r="N194" s="264" t="s">
        <v>39</v>
      </c>
      <c r="O194" s="42"/>
      <c r="P194" s="201">
        <f>O194*H194</f>
        <v>0</v>
      </c>
      <c r="Q194" s="201">
        <v>1.4E-2</v>
      </c>
      <c r="R194" s="201">
        <f>Q194*H194</f>
        <v>2.8000000000000001E-2</v>
      </c>
      <c r="S194" s="201">
        <v>0</v>
      </c>
      <c r="T194" s="202">
        <f>S194*H194</f>
        <v>0</v>
      </c>
      <c r="AR194" s="24" t="s">
        <v>172</v>
      </c>
      <c r="AT194" s="24" t="s">
        <v>296</v>
      </c>
      <c r="AU194" s="24" t="s">
        <v>78</v>
      </c>
      <c r="AY194" s="24" t="s">
        <v>132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76</v>
      </c>
      <c r="BK194" s="203">
        <f>ROUND(I194*H194,2)</f>
        <v>0</v>
      </c>
      <c r="BL194" s="24" t="s">
        <v>138</v>
      </c>
      <c r="BM194" s="24" t="s">
        <v>1427</v>
      </c>
    </row>
    <row r="195" spans="2:65" s="12" customFormat="1" ht="13.5">
      <c r="B195" s="216"/>
      <c r="C195" s="217"/>
      <c r="D195" s="218" t="s">
        <v>140</v>
      </c>
      <c r="E195" s="219" t="s">
        <v>20</v>
      </c>
      <c r="F195" s="220" t="s">
        <v>78</v>
      </c>
      <c r="G195" s="217"/>
      <c r="H195" s="221">
        <v>2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140</v>
      </c>
      <c r="AU195" s="227" t="s">
        <v>78</v>
      </c>
      <c r="AV195" s="12" t="s">
        <v>78</v>
      </c>
      <c r="AW195" s="12" t="s">
        <v>32</v>
      </c>
      <c r="AX195" s="12" t="s">
        <v>76</v>
      </c>
      <c r="AY195" s="227" t="s">
        <v>132</v>
      </c>
    </row>
    <row r="196" spans="2:65" s="1" customFormat="1" ht="22.5" customHeight="1">
      <c r="B196" s="41"/>
      <c r="C196" s="256" t="s">
        <v>372</v>
      </c>
      <c r="D196" s="256" t="s">
        <v>296</v>
      </c>
      <c r="E196" s="257" t="s">
        <v>999</v>
      </c>
      <c r="F196" s="258" t="s">
        <v>1000</v>
      </c>
      <c r="G196" s="259" t="s">
        <v>145</v>
      </c>
      <c r="H196" s="260">
        <v>1</v>
      </c>
      <c r="I196" s="261"/>
      <c r="J196" s="260">
        <f>ROUND(I196*H196,2)</f>
        <v>0</v>
      </c>
      <c r="K196" s="258" t="s">
        <v>159</v>
      </c>
      <c r="L196" s="262"/>
      <c r="M196" s="263" t="s">
        <v>20</v>
      </c>
      <c r="N196" s="264" t="s">
        <v>39</v>
      </c>
      <c r="O196" s="42"/>
      <c r="P196" s="201">
        <f>O196*H196</f>
        <v>0</v>
      </c>
      <c r="Q196" s="201">
        <v>1.2999999999999999E-2</v>
      </c>
      <c r="R196" s="201">
        <f>Q196*H196</f>
        <v>1.2999999999999999E-2</v>
      </c>
      <c r="S196" s="201">
        <v>0</v>
      </c>
      <c r="T196" s="202">
        <f>S196*H196</f>
        <v>0</v>
      </c>
      <c r="AR196" s="24" t="s">
        <v>172</v>
      </c>
      <c r="AT196" s="24" t="s">
        <v>296</v>
      </c>
      <c r="AU196" s="24" t="s">
        <v>78</v>
      </c>
      <c r="AY196" s="24" t="s">
        <v>132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76</v>
      </c>
      <c r="BK196" s="203">
        <f>ROUND(I196*H196,2)</f>
        <v>0</v>
      </c>
      <c r="BL196" s="24" t="s">
        <v>138</v>
      </c>
      <c r="BM196" s="24" t="s">
        <v>1428</v>
      </c>
    </row>
    <row r="197" spans="2:65" s="11" customFormat="1" ht="13.5">
      <c r="B197" s="204"/>
      <c r="C197" s="205"/>
      <c r="D197" s="206" t="s">
        <v>140</v>
      </c>
      <c r="E197" s="207" t="s">
        <v>20</v>
      </c>
      <c r="F197" s="208" t="s">
        <v>1002</v>
      </c>
      <c r="G197" s="205"/>
      <c r="H197" s="209" t="s">
        <v>20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140</v>
      </c>
      <c r="AU197" s="215" t="s">
        <v>78</v>
      </c>
      <c r="AV197" s="11" t="s">
        <v>76</v>
      </c>
      <c r="AW197" s="11" t="s">
        <v>32</v>
      </c>
      <c r="AX197" s="11" t="s">
        <v>68</v>
      </c>
      <c r="AY197" s="215" t="s">
        <v>132</v>
      </c>
    </row>
    <row r="198" spans="2:65" s="12" customFormat="1" ht="13.5">
      <c r="B198" s="216"/>
      <c r="C198" s="217"/>
      <c r="D198" s="218" t="s">
        <v>140</v>
      </c>
      <c r="E198" s="219" t="s">
        <v>20</v>
      </c>
      <c r="F198" s="220" t="s">
        <v>76</v>
      </c>
      <c r="G198" s="217"/>
      <c r="H198" s="221">
        <v>1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140</v>
      </c>
      <c r="AU198" s="227" t="s">
        <v>78</v>
      </c>
      <c r="AV198" s="12" t="s">
        <v>78</v>
      </c>
      <c r="AW198" s="12" t="s">
        <v>32</v>
      </c>
      <c r="AX198" s="12" t="s">
        <v>76</v>
      </c>
      <c r="AY198" s="227" t="s">
        <v>132</v>
      </c>
    </row>
    <row r="199" spans="2:65" s="1" customFormat="1" ht="22.5" customHeight="1">
      <c r="B199" s="41"/>
      <c r="C199" s="256" t="s">
        <v>378</v>
      </c>
      <c r="D199" s="256" t="s">
        <v>296</v>
      </c>
      <c r="E199" s="257" t="s">
        <v>1429</v>
      </c>
      <c r="F199" s="258" t="s">
        <v>1430</v>
      </c>
      <c r="G199" s="259" t="s">
        <v>145</v>
      </c>
      <c r="H199" s="260">
        <v>1</v>
      </c>
      <c r="I199" s="261"/>
      <c r="J199" s="260">
        <f>ROUND(I199*H199,2)</f>
        <v>0</v>
      </c>
      <c r="K199" s="258" t="s">
        <v>159</v>
      </c>
      <c r="L199" s="262"/>
      <c r="M199" s="263" t="s">
        <v>20</v>
      </c>
      <c r="N199" s="264" t="s">
        <v>39</v>
      </c>
      <c r="O199" s="42"/>
      <c r="P199" s="201">
        <f>O199*H199</f>
        <v>0</v>
      </c>
      <c r="Q199" s="201">
        <v>8.6999999999999994E-3</v>
      </c>
      <c r="R199" s="201">
        <f>Q199*H199</f>
        <v>8.6999999999999994E-3</v>
      </c>
      <c r="S199" s="201">
        <v>0</v>
      </c>
      <c r="T199" s="202">
        <f>S199*H199</f>
        <v>0</v>
      </c>
      <c r="AR199" s="24" t="s">
        <v>172</v>
      </c>
      <c r="AT199" s="24" t="s">
        <v>296</v>
      </c>
      <c r="AU199" s="24" t="s">
        <v>78</v>
      </c>
      <c r="AY199" s="24" t="s">
        <v>132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24" t="s">
        <v>76</v>
      </c>
      <c r="BK199" s="203">
        <f>ROUND(I199*H199,2)</f>
        <v>0</v>
      </c>
      <c r="BL199" s="24" t="s">
        <v>138</v>
      </c>
      <c r="BM199" s="24" t="s">
        <v>1431</v>
      </c>
    </row>
    <row r="200" spans="2:65" s="12" customFormat="1" ht="13.5">
      <c r="B200" s="216"/>
      <c r="C200" s="217"/>
      <c r="D200" s="218" t="s">
        <v>140</v>
      </c>
      <c r="E200" s="219" t="s">
        <v>20</v>
      </c>
      <c r="F200" s="220" t="s">
        <v>76</v>
      </c>
      <c r="G200" s="217"/>
      <c r="H200" s="221">
        <v>1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140</v>
      </c>
      <c r="AU200" s="227" t="s">
        <v>78</v>
      </c>
      <c r="AV200" s="12" t="s">
        <v>78</v>
      </c>
      <c r="AW200" s="12" t="s">
        <v>32</v>
      </c>
      <c r="AX200" s="12" t="s">
        <v>76</v>
      </c>
      <c r="AY200" s="227" t="s">
        <v>132</v>
      </c>
    </row>
    <row r="201" spans="2:65" s="1" customFormat="1" ht="22.5" customHeight="1">
      <c r="B201" s="41"/>
      <c r="C201" s="256" t="s">
        <v>682</v>
      </c>
      <c r="D201" s="256" t="s">
        <v>296</v>
      </c>
      <c r="E201" s="257" t="s">
        <v>1432</v>
      </c>
      <c r="F201" s="258" t="s">
        <v>1433</v>
      </c>
      <c r="G201" s="259" t="s">
        <v>145</v>
      </c>
      <c r="H201" s="260">
        <v>1</v>
      </c>
      <c r="I201" s="261"/>
      <c r="J201" s="260">
        <f>ROUND(I201*H201,2)</f>
        <v>0</v>
      </c>
      <c r="K201" s="258" t="s">
        <v>159</v>
      </c>
      <c r="L201" s="262"/>
      <c r="M201" s="263" t="s">
        <v>20</v>
      </c>
      <c r="N201" s="264" t="s">
        <v>39</v>
      </c>
      <c r="O201" s="42"/>
      <c r="P201" s="201">
        <f>O201*H201</f>
        <v>0</v>
      </c>
      <c r="Q201" s="201">
        <v>8.9999999999999993E-3</v>
      </c>
      <c r="R201" s="201">
        <f>Q201*H201</f>
        <v>8.9999999999999993E-3</v>
      </c>
      <c r="S201" s="201">
        <v>0</v>
      </c>
      <c r="T201" s="202">
        <f>S201*H201</f>
        <v>0</v>
      </c>
      <c r="AR201" s="24" t="s">
        <v>172</v>
      </c>
      <c r="AT201" s="24" t="s">
        <v>296</v>
      </c>
      <c r="AU201" s="24" t="s">
        <v>78</v>
      </c>
      <c r="AY201" s="24" t="s">
        <v>132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76</v>
      </c>
      <c r="BK201" s="203">
        <f>ROUND(I201*H201,2)</f>
        <v>0</v>
      </c>
      <c r="BL201" s="24" t="s">
        <v>138</v>
      </c>
      <c r="BM201" s="24" t="s">
        <v>1434</v>
      </c>
    </row>
    <row r="202" spans="2:65" s="12" customFormat="1" ht="13.5">
      <c r="B202" s="216"/>
      <c r="C202" s="217"/>
      <c r="D202" s="218" t="s">
        <v>140</v>
      </c>
      <c r="E202" s="219" t="s">
        <v>20</v>
      </c>
      <c r="F202" s="220" t="s">
        <v>76</v>
      </c>
      <c r="G202" s="217"/>
      <c r="H202" s="221">
        <v>1</v>
      </c>
      <c r="I202" s="222"/>
      <c r="J202" s="217"/>
      <c r="K202" s="217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140</v>
      </c>
      <c r="AU202" s="227" t="s">
        <v>78</v>
      </c>
      <c r="AV202" s="12" t="s">
        <v>78</v>
      </c>
      <c r="AW202" s="12" t="s">
        <v>32</v>
      </c>
      <c r="AX202" s="12" t="s">
        <v>76</v>
      </c>
      <c r="AY202" s="227" t="s">
        <v>132</v>
      </c>
    </row>
    <row r="203" spans="2:65" s="1" customFormat="1" ht="22.5" customHeight="1">
      <c r="B203" s="41"/>
      <c r="C203" s="256" t="s">
        <v>684</v>
      </c>
      <c r="D203" s="256" t="s">
        <v>296</v>
      </c>
      <c r="E203" s="257" t="s">
        <v>1072</v>
      </c>
      <c r="F203" s="258" t="s">
        <v>1073</v>
      </c>
      <c r="G203" s="259" t="s">
        <v>145</v>
      </c>
      <c r="H203" s="260">
        <v>10</v>
      </c>
      <c r="I203" s="261"/>
      <c r="J203" s="260">
        <f>ROUND(I203*H203,2)</f>
        <v>0</v>
      </c>
      <c r="K203" s="258" t="s">
        <v>20</v>
      </c>
      <c r="L203" s="262"/>
      <c r="M203" s="263" t="s">
        <v>20</v>
      </c>
      <c r="N203" s="264" t="s">
        <v>39</v>
      </c>
      <c r="O203" s="42"/>
      <c r="P203" s="201">
        <f>O203*H203</f>
        <v>0</v>
      </c>
      <c r="Q203" s="201">
        <v>5.0400000000000002E-3</v>
      </c>
      <c r="R203" s="201">
        <f>Q203*H203</f>
        <v>5.04E-2</v>
      </c>
      <c r="S203" s="201">
        <v>0</v>
      </c>
      <c r="T203" s="202">
        <f>S203*H203</f>
        <v>0</v>
      </c>
      <c r="AR203" s="24" t="s">
        <v>172</v>
      </c>
      <c r="AT203" s="24" t="s">
        <v>296</v>
      </c>
      <c r="AU203" s="24" t="s">
        <v>78</v>
      </c>
      <c r="AY203" s="24" t="s">
        <v>132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76</v>
      </c>
      <c r="BK203" s="203">
        <f>ROUND(I203*H203,2)</f>
        <v>0</v>
      </c>
      <c r="BL203" s="24" t="s">
        <v>138</v>
      </c>
      <c r="BM203" s="24" t="s">
        <v>1435</v>
      </c>
    </row>
    <row r="204" spans="2:65" s="12" customFormat="1" ht="13.5">
      <c r="B204" s="216"/>
      <c r="C204" s="217"/>
      <c r="D204" s="218" t="s">
        <v>140</v>
      </c>
      <c r="E204" s="219" t="s">
        <v>20</v>
      </c>
      <c r="F204" s="220" t="s">
        <v>185</v>
      </c>
      <c r="G204" s="217"/>
      <c r="H204" s="221">
        <v>10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140</v>
      </c>
      <c r="AU204" s="227" t="s">
        <v>78</v>
      </c>
      <c r="AV204" s="12" t="s">
        <v>78</v>
      </c>
      <c r="AW204" s="12" t="s">
        <v>32</v>
      </c>
      <c r="AX204" s="12" t="s">
        <v>76</v>
      </c>
      <c r="AY204" s="227" t="s">
        <v>132</v>
      </c>
    </row>
    <row r="205" spans="2:65" s="1" customFormat="1" ht="22.5" customHeight="1">
      <c r="B205" s="41"/>
      <c r="C205" s="256" t="s">
        <v>382</v>
      </c>
      <c r="D205" s="256" t="s">
        <v>296</v>
      </c>
      <c r="E205" s="257" t="s">
        <v>1436</v>
      </c>
      <c r="F205" s="258" t="s">
        <v>1437</v>
      </c>
      <c r="G205" s="259" t="s">
        <v>145</v>
      </c>
      <c r="H205" s="260">
        <v>2</v>
      </c>
      <c r="I205" s="261"/>
      <c r="J205" s="260">
        <f>ROUND(I205*H205,2)</f>
        <v>0</v>
      </c>
      <c r="K205" s="258" t="s">
        <v>20</v>
      </c>
      <c r="L205" s="262"/>
      <c r="M205" s="263" t="s">
        <v>20</v>
      </c>
      <c r="N205" s="264" t="s">
        <v>39</v>
      </c>
      <c r="O205" s="42"/>
      <c r="P205" s="201">
        <f>O205*H205</f>
        <v>0</v>
      </c>
      <c r="Q205" s="201">
        <v>1.8E-3</v>
      </c>
      <c r="R205" s="201">
        <f>Q205*H205</f>
        <v>3.5999999999999999E-3</v>
      </c>
      <c r="S205" s="201">
        <v>0</v>
      </c>
      <c r="T205" s="202">
        <f>S205*H205</f>
        <v>0</v>
      </c>
      <c r="AR205" s="24" t="s">
        <v>172</v>
      </c>
      <c r="AT205" s="24" t="s">
        <v>296</v>
      </c>
      <c r="AU205" s="24" t="s">
        <v>78</v>
      </c>
      <c r="AY205" s="24" t="s">
        <v>132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4" t="s">
        <v>76</v>
      </c>
      <c r="BK205" s="203">
        <f>ROUND(I205*H205,2)</f>
        <v>0</v>
      </c>
      <c r="BL205" s="24" t="s">
        <v>138</v>
      </c>
      <c r="BM205" s="24" t="s">
        <v>1438</v>
      </c>
    </row>
    <row r="206" spans="2:65" s="12" customFormat="1" ht="13.5">
      <c r="B206" s="216"/>
      <c r="C206" s="217"/>
      <c r="D206" s="218" t="s">
        <v>140</v>
      </c>
      <c r="E206" s="219" t="s">
        <v>20</v>
      </c>
      <c r="F206" s="220" t="s">
        <v>78</v>
      </c>
      <c r="G206" s="217"/>
      <c r="H206" s="221">
        <v>2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140</v>
      </c>
      <c r="AU206" s="227" t="s">
        <v>78</v>
      </c>
      <c r="AV206" s="12" t="s">
        <v>78</v>
      </c>
      <c r="AW206" s="12" t="s">
        <v>32</v>
      </c>
      <c r="AX206" s="12" t="s">
        <v>76</v>
      </c>
      <c r="AY206" s="227" t="s">
        <v>132</v>
      </c>
    </row>
    <row r="207" spans="2:65" s="1" customFormat="1" ht="22.5" customHeight="1">
      <c r="B207" s="41"/>
      <c r="C207" s="256" t="s">
        <v>386</v>
      </c>
      <c r="D207" s="256" t="s">
        <v>296</v>
      </c>
      <c r="E207" s="257" t="s">
        <v>1078</v>
      </c>
      <c r="F207" s="258" t="s">
        <v>1079</v>
      </c>
      <c r="G207" s="259" t="s">
        <v>1043</v>
      </c>
      <c r="H207" s="260">
        <v>7</v>
      </c>
      <c r="I207" s="261"/>
      <c r="J207" s="260">
        <f>ROUND(I207*H207,2)</f>
        <v>0</v>
      </c>
      <c r="K207" s="258" t="s">
        <v>20</v>
      </c>
      <c r="L207" s="262"/>
      <c r="M207" s="263" t="s">
        <v>20</v>
      </c>
      <c r="N207" s="264" t="s">
        <v>39</v>
      </c>
      <c r="O207" s="42"/>
      <c r="P207" s="201">
        <f>O207*H207</f>
        <v>0</v>
      </c>
      <c r="Q207" s="201">
        <v>6.8999999999999999E-3</v>
      </c>
      <c r="R207" s="201">
        <f>Q207*H207</f>
        <v>4.8299999999999996E-2</v>
      </c>
      <c r="S207" s="201">
        <v>0</v>
      </c>
      <c r="T207" s="202">
        <f>S207*H207</f>
        <v>0</v>
      </c>
      <c r="AR207" s="24" t="s">
        <v>172</v>
      </c>
      <c r="AT207" s="24" t="s">
        <v>296</v>
      </c>
      <c r="AU207" s="24" t="s">
        <v>78</v>
      </c>
      <c r="AY207" s="24" t="s">
        <v>132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76</v>
      </c>
      <c r="BK207" s="203">
        <f>ROUND(I207*H207,2)</f>
        <v>0</v>
      </c>
      <c r="BL207" s="24" t="s">
        <v>138</v>
      </c>
      <c r="BM207" s="24" t="s">
        <v>1439</v>
      </c>
    </row>
    <row r="208" spans="2:65" s="12" customFormat="1" ht="13.5">
      <c r="B208" s="216"/>
      <c r="C208" s="217"/>
      <c r="D208" s="218" t="s">
        <v>140</v>
      </c>
      <c r="E208" s="219" t="s">
        <v>20</v>
      </c>
      <c r="F208" s="220" t="s">
        <v>167</v>
      </c>
      <c r="G208" s="217"/>
      <c r="H208" s="221">
        <v>7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140</v>
      </c>
      <c r="AU208" s="227" t="s">
        <v>78</v>
      </c>
      <c r="AV208" s="12" t="s">
        <v>78</v>
      </c>
      <c r="AW208" s="12" t="s">
        <v>32</v>
      </c>
      <c r="AX208" s="12" t="s">
        <v>76</v>
      </c>
      <c r="AY208" s="227" t="s">
        <v>132</v>
      </c>
    </row>
    <row r="209" spans="2:65" s="1" customFormat="1" ht="22.5" customHeight="1">
      <c r="B209" s="41"/>
      <c r="C209" s="256" t="s">
        <v>390</v>
      </c>
      <c r="D209" s="256" t="s">
        <v>296</v>
      </c>
      <c r="E209" s="257" t="s">
        <v>1081</v>
      </c>
      <c r="F209" s="258" t="s">
        <v>1082</v>
      </c>
      <c r="G209" s="259" t="s">
        <v>1043</v>
      </c>
      <c r="H209" s="260">
        <v>2</v>
      </c>
      <c r="I209" s="261"/>
      <c r="J209" s="260">
        <f>ROUND(I209*H209,2)</f>
        <v>0</v>
      </c>
      <c r="K209" s="258" t="s">
        <v>20</v>
      </c>
      <c r="L209" s="262"/>
      <c r="M209" s="263" t="s">
        <v>20</v>
      </c>
      <c r="N209" s="264" t="s">
        <v>39</v>
      </c>
      <c r="O209" s="42"/>
      <c r="P209" s="201">
        <f>O209*H209</f>
        <v>0</v>
      </c>
      <c r="Q209" s="201">
        <v>7.0400000000000003E-3</v>
      </c>
      <c r="R209" s="201">
        <f>Q209*H209</f>
        <v>1.4080000000000001E-2</v>
      </c>
      <c r="S209" s="201">
        <v>0</v>
      </c>
      <c r="T209" s="202">
        <f>S209*H209</f>
        <v>0</v>
      </c>
      <c r="AR209" s="24" t="s">
        <v>172</v>
      </c>
      <c r="AT209" s="24" t="s">
        <v>296</v>
      </c>
      <c r="AU209" s="24" t="s">
        <v>78</v>
      </c>
      <c r="AY209" s="24" t="s">
        <v>132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76</v>
      </c>
      <c r="BK209" s="203">
        <f>ROUND(I209*H209,2)</f>
        <v>0</v>
      </c>
      <c r="BL209" s="24" t="s">
        <v>138</v>
      </c>
      <c r="BM209" s="24" t="s">
        <v>1440</v>
      </c>
    </row>
    <row r="210" spans="2:65" s="12" customFormat="1" ht="13.5">
      <c r="B210" s="216"/>
      <c r="C210" s="217"/>
      <c r="D210" s="218" t="s">
        <v>140</v>
      </c>
      <c r="E210" s="219" t="s">
        <v>20</v>
      </c>
      <c r="F210" s="220" t="s">
        <v>78</v>
      </c>
      <c r="G210" s="217"/>
      <c r="H210" s="221">
        <v>2</v>
      </c>
      <c r="I210" s="222"/>
      <c r="J210" s="217"/>
      <c r="K210" s="217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140</v>
      </c>
      <c r="AU210" s="227" t="s">
        <v>78</v>
      </c>
      <c r="AV210" s="12" t="s">
        <v>78</v>
      </c>
      <c r="AW210" s="12" t="s">
        <v>32</v>
      </c>
      <c r="AX210" s="12" t="s">
        <v>76</v>
      </c>
      <c r="AY210" s="227" t="s">
        <v>132</v>
      </c>
    </row>
    <row r="211" spans="2:65" s="1" customFormat="1" ht="22.5" customHeight="1">
      <c r="B211" s="41"/>
      <c r="C211" s="256" t="s">
        <v>394</v>
      </c>
      <c r="D211" s="256" t="s">
        <v>296</v>
      </c>
      <c r="E211" s="257" t="s">
        <v>1069</v>
      </c>
      <c r="F211" s="258" t="s">
        <v>1070</v>
      </c>
      <c r="G211" s="259" t="s">
        <v>145</v>
      </c>
      <c r="H211" s="260">
        <v>1</v>
      </c>
      <c r="I211" s="261"/>
      <c r="J211" s="260">
        <f>ROUND(I211*H211,2)</f>
        <v>0</v>
      </c>
      <c r="K211" s="258" t="s">
        <v>20</v>
      </c>
      <c r="L211" s="262"/>
      <c r="M211" s="263" t="s">
        <v>20</v>
      </c>
      <c r="N211" s="264" t="s">
        <v>39</v>
      </c>
      <c r="O211" s="42"/>
      <c r="P211" s="201">
        <f>O211*H211</f>
        <v>0</v>
      </c>
      <c r="Q211" s="201">
        <v>1.41E-2</v>
      </c>
      <c r="R211" s="201">
        <f>Q211*H211</f>
        <v>1.41E-2</v>
      </c>
      <c r="S211" s="201">
        <v>0</v>
      </c>
      <c r="T211" s="202">
        <f>S211*H211</f>
        <v>0</v>
      </c>
      <c r="AR211" s="24" t="s">
        <v>172</v>
      </c>
      <c r="AT211" s="24" t="s">
        <v>296</v>
      </c>
      <c r="AU211" s="24" t="s">
        <v>78</v>
      </c>
      <c r="AY211" s="24" t="s">
        <v>132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76</v>
      </c>
      <c r="BK211" s="203">
        <f>ROUND(I211*H211,2)</f>
        <v>0</v>
      </c>
      <c r="BL211" s="24" t="s">
        <v>138</v>
      </c>
      <c r="BM211" s="24" t="s">
        <v>1441</v>
      </c>
    </row>
    <row r="212" spans="2:65" s="12" customFormat="1" ht="13.5">
      <c r="B212" s="216"/>
      <c r="C212" s="217"/>
      <c r="D212" s="218" t="s">
        <v>140</v>
      </c>
      <c r="E212" s="219" t="s">
        <v>20</v>
      </c>
      <c r="F212" s="220" t="s">
        <v>76</v>
      </c>
      <c r="G212" s="217"/>
      <c r="H212" s="221">
        <v>1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140</v>
      </c>
      <c r="AU212" s="227" t="s">
        <v>78</v>
      </c>
      <c r="AV212" s="12" t="s">
        <v>78</v>
      </c>
      <c r="AW212" s="12" t="s">
        <v>32</v>
      </c>
      <c r="AX212" s="12" t="s">
        <v>76</v>
      </c>
      <c r="AY212" s="227" t="s">
        <v>132</v>
      </c>
    </row>
    <row r="213" spans="2:65" s="1" customFormat="1" ht="22.5" customHeight="1">
      <c r="B213" s="41"/>
      <c r="C213" s="256" t="s">
        <v>398</v>
      </c>
      <c r="D213" s="256" t="s">
        <v>296</v>
      </c>
      <c r="E213" s="257" t="s">
        <v>1442</v>
      </c>
      <c r="F213" s="258" t="s">
        <v>1443</v>
      </c>
      <c r="G213" s="259" t="s">
        <v>145</v>
      </c>
      <c r="H213" s="260">
        <v>3</v>
      </c>
      <c r="I213" s="261"/>
      <c r="J213" s="260">
        <f>ROUND(I213*H213,2)</f>
        <v>0</v>
      </c>
      <c r="K213" s="258" t="s">
        <v>20</v>
      </c>
      <c r="L213" s="262"/>
      <c r="M213" s="263" t="s">
        <v>20</v>
      </c>
      <c r="N213" s="264" t="s">
        <v>39</v>
      </c>
      <c r="O213" s="42"/>
      <c r="P213" s="201">
        <f>O213*H213</f>
        <v>0</v>
      </c>
      <c r="Q213" s="201">
        <v>2.4499999999999999E-3</v>
      </c>
      <c r="R213" s="201">
        <f>Q213*H213</f>
        <v>7.3499999999999998E-3</v>
      </c>
      <c r="S213" s="201">
        <v>0</v>
      </c>
      <c r="T213" s="202">
        <f>S213*H213</f>
        <v>0</v>
      </c>
      <c r="AR213" s="24" t="s">
        <v>172</v>
      </c>
      <c r="AT213" s="24" t="s">
        <v>296</v>
      </c>
      <c r="AU213" s="24" t="s">
        <v>78</v>
      </c>
      <c r="AY213" s="24" t="s">
        <v>132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76</v>
      </c>
      <c r="BK213" s="203">
        <f>ROUND(I213*H213,2)</f>
        <v>0</v>
      </c>
      <c r="BL213" s="24" t="s">
        <v>138</v>
      </c>
      <c r="BM213" s="24" t="s">
        <v>1444</v>
      </c>
    </row>
    <row r="214" spans="2:65" s="12" customFormat="1" ht="13.5">
      <c r="B214" s="216"/>
      <c r="C214" s="217"/>
      <c r="D214" s="218" t="s">
        <v>140</v>
      </c>
      <c r="E214" s="219" t="s">
        <v>20</v>
      </c>
      <c r="F214" s="220" t="s">
        <v>148</v>
      </c>
      <c r="G214" s="217"/>
      <c r="H214" s="221">
        <v>3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140</v>
      </c>
      <c r="AU214" s="227" t="s">
        <v>78</v>
      </c>
      <c r="AV214" s="12" t="s">
        <v>78</v>
      </c>
      <c r="AW214" s="12" t="s">
        <v>32</v>
      </c>
      <c r="AX214" s="12" t="s">
        <v>76</v>
      </c>
      <c r="AY214" s="227" t="s">
        <v>132</v>
      </c>
    </row>
    <row r="215" spans="2:65" s="1" customFormat="1" ht="22.5" customHeight="1">
      <c r="B215" s="41"/>
      <c r="C215" s="193" t="s">
        <v>402</v>
      </c>
      <c r="D215" s="193" t="s">
        <v>134</v>
      </c>
      <c r="E215" s="194" t="s">
        <v>1114</v>
      </c>
      <c r="F215" s="195" t="s">
        <v>1115</v>
      </c>
      <c r="G215" s="196" t="s">
        <v>145</v>
      </c>
      <c r="H215" s="197">
        <v>11</v>
      </c>
      <c r="I215" s="198"/>
      <c r="J215" s="197">
        <f>ROUND(I215*H215,2)</f>
        <v>0</v>
      </c>
      <c r="K215" s="195" t="s">
        <v>159</v>
      </c>
      <c r="L215" s="61"/>
      <c r="M215" s="199" t="s">
        <v>20</v>
      </c>
      <c r="N215" s="200" t="s">
        <v>39</v>
      </c>
      <c r="O215" s="42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24" t="s">
        <v>138</v>
      </c>
      <c r="AT215" s="24" t="s">
        <v>134</v>
      </c>
      <c r="AU215" s="24" t="s">
        <v>78</v>
      </c>
      <c r="AY215" s="24" t="s">
        <v>132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4" t="s">
        <v>76</v>
      </c>
      <c r="BK215" s="203">
        <f>ROUND(I215*H215,2)</f>
        <v>0</v>
      </c>
      <c r="BL215" s="24" t="s">
        <v>138</v>
      </c>
      <c r="BM215" s="24" t="s">
        <v>1445</v>
      </c>
    </row>
    <row r="216" spans="2:65" s="12" customFormat="1" ht="13.5">
      <c r="B216" s="216"/>
      <c r="C216" s="217"/>
      <c r="D216" s="218" t="s">
        <v>140</v>
      </c>
      <c r="E216" s="219" t="s">
        <v>20</v>
      </c>
      <c r="F216" s="220" t="s">
        <v>191</v>
      </c>
      <c r="G216" s="217"/>
      <c r="H216" s="221">
        <v>11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140</v>
      </c>
      <c r="AU216" s="227" t="s">
        <v>78</v>
      </c>
      <c r="AV216" s="12" t="s">
        <v>78</v>
      </c>
      <c r="AW216" s="12" t="s">
        <v>32</v>
      </c>
      <c r="AX216" s="12" t="s">
        <v>76</v>
      </c>
      <c r="AY216" s="227" t="s">
        <v>132</v>
      </c>
    </row>
    <row r="217" spans="2:65" s="1" customFormat="1" ht="22.5" customHeight="1">
      <c r="B217" s="41"/>
      <c r="C217" s="256" t="s">
        <v>406</v>
      </c>
      <c r="D217" s="256" t="s">
        <v>296</v>
      </c>
      <c r="E217" s="257" t="s">
        <v>1117</v>
      </c>
      <c r="F217" s="258" t="s">
        <v>1118</v>
      </c>
      <c r="G217" s="259" t="s">
        <v>145</v>
      </c>
      <c r="H217" s="260">
        <v>2</v>
      </c>
      <c r="I217" s="261"/>
      <c r="J217" s="260">
        <f>ROUND(I217*H217,2)</f>
        <v>0</v>
      </c>
      <c r="K217" s="258" t="s">
        <v>159</v>
      </c>
      <c r="L217" s="262"/>
      <c r="M217" s="263" t="s">
        <v>20</v>
      </c>
      <c r="N217" s="264" t="s">
        <v>39</v>
      </c>
      <c r="O217" s="42"/>
      <c r="P217" s="201">
        <f>O217*H217</f>
        <v>0</v>
      </c>
      <c r="Q217" s="201">
        <v>3.8999999999999999E-4</v>
      </c>
      <c r="R217" s="201">
        <f>Q217*H217</f>
        <v>7.7999999999999999E-4</v>
      </c>
      <c r="S217" s="201">
        <v>0</v>
      </c>
      <c r="T217" s="202">
        <f>S217*H217</f>
        <v>0</v>
      </c>
      <c r="AR217" s="24" t="s">
        <v>172</v>
      </c>
      <c r="AT217" s="24" t="s">
        <v>296</v>
      </c>
      <c r="AU217" s="24" t="s">
        <v>78</v>
      </c>
      <c r="AY217" s="24" t="s">
        <v>132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76</v>
      </c>
      <c r="BK217" s="203">
        <f>ROUND(I217*H217,2)</f>
        <v>0</v>
      </c>
      <c r="BL217" s="24" t="s">
        <v>138</v>
      </c>
      <c r="BM217" s="24" t="s">
        <v>1446</v>
      </c>
    </row>
    <row r="218" spans="2:65" s="12" customFormat="1" ht="13.5">
      <c r="B218" s="216"/>
      <c r="C218" s="217"/>
      <c r="D218" s="218" t="s">
        <v>140</v>
      </c>
      <c r="E218" s="219" t="s">
        <v>20</v>
      </c>
      <c r="F218" s="220" t="s">
        <v>78</v>
      </c>
      <c r="G218" s="217"/>
      <c r="H218" s="221">
        <v>2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140</v>
      </c>
      <c r="AU218" s="227" t="s">
        <v>78</v>
      </c>
      <c r="AV218" s="12" t="s">
        <v>78</v>
      </c>
      <c r="AW218" s="12" t="s">
        <v>32</v>
      </c>
      <c r="AX218" s="12" t="s">
        <v>76</v>
      </c>
      <c r="AY218" s="227" t="s">
        <v>132</v>
      </c>
    </row>
    <row r="219" spans="2:65" s="1" customFormat="1" ht="22.5" customHeight="1">
      <c r="B219" s="41"/>
      <c r="C219" s="256" t="s">
        <v>410</v>
      </c>
      <c r="D219" s="256" t="s">
        <v>296</v>
      </c>
      <c r="E219" s="257" t="s">
        <v>1447</v>
      </c>
      <c r="F219" s="258" t="s">
        <v>1448</v>
      </c>
      <c r="G219" s="259" t="s">
        <v>145</v>
      </c>
      <c r="H219" s="260">
        <v>1</v>
      </c>
      <c r="I219" s="261"/>
      <c r="J219" s="260">
        <f>ROUND(I219*H219,2)</f>
        <v>0</v>
      </c>
      <c r="K219" s="258" t="s">
        <v>20</v>
      </c>
      <c r="L219" s="262"/>
      <c r="M219" s="263" t="s">
        <v>20</v>
      </c>
      <c r="N219" s="264" t="s">
        <v>39</v>
      </c>
      <c r="O219" s="42"/>
      <c r="P219" s="201">
        <f>O219*H219</f>
        <v>0</v>
      </c>
      <c r="Q219" s="201">
        <v>5.5999999999999995E-4</v>
      </c>
      <c r="R219" s="201">
        <f>Q219*H219</f>
        <v>5.5999999999999995E-4</v>
      </c>
      <c r="S219" s="201">
        <v>0</v>
      </c>
      <c r="T219" s="202">
        <f>S219*H219</f>
        <v>0</v>
      </c>
      <c r="AR219" s="24" t="s">
        <v>172</v>
      </c>
      <c r="AT219" s="24" t="s">
        <v>296</v>
      </c>
      <c r="AU219" s="24" t="s">
        <v>78</v>
      </c>
      <c r="AY219" s="24" t="s">
        <v>132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76</v>
      </c>
      <c r="BK219" s="203">
        <f>ROUND(I219*H219,2)</f>
        <v>0</v>
      </c>
      <c r="BL219" s="24" t="s">
        <v>138</v>
      </c>
      <c r="BM219" s="24" t="s">
        <v>1449</v>
      </c>
    </row>
    <row r="220" spans="2:65" s="12" customFormat="1" ht="13.5">
      <c r="B220" s="216"/>
      <c r="C220" s="217"/>
      <c r="D220" s="218" t="s">
        <v>140</v>
      </c>
      <c r="E220" s="219" t="s">
        <v>20</v>
      </c>
      <c r="F220" s="220" t="s">
        <v>76</v>
      </c>
      <c r="G220" s="217"/>
      <c r="H220" s="221">
        <v>1</v>
      </c>
      <c r="I220" s="222"/>
      <c r="J220" s="217"/>
      <c r="K220" s="217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140</v>
      </c>
      <c r="AU220" s="227" t="s">
        <v>78</v>
      </c>
      <c r="AV220" s="12" t="s">
        <v>78</v>
      </c>
      <c r="AW220" s="12" t="s">
        <v>32</v>
      </c>
      <c r="AX220" s="12" t="s">
        <v>76</v>
      </c>
      <c r="AY220" s="227" t="s">
        <v>132</v>
      </c>
    </row>
    <row r="221" spans="2:65" s="1" customFormat="1" ht="22.5" customHeight="1">
      <c r="B221" s="41"/>
      <c r="C221" s="256" t="s">
        <v>414</v>
      </c>
      <c r="D221" s="256" t="s">
        <v>296</v>
      </c>
      <c r="E221" s="257" t="s">
        <v>1127</v>
      </c>
      <c r="F221" s="258" t="s">
        <v>1128</v>
      </c>
      <c r="G221" s="259" t="s">
        <v>145</v>
      </c>
      <c r="H221" s="260">
        <v>6</v>
      </c>
      <c r="I221" s="261"/>
      <c r="J221" s="260">
        <f>ROUND(I221*H221,2)</f>
        <v>0</v>
      </c>
      <c r="K221" s="258" t="s">
        <v>159</v>
      </c>
      <c r="L221" s="262"/>
      <c r="M221" s="263" t="s">
        <v>20</v>
      </c>
      <c r="N221" s="264" t="s">
        <v>39</v>
      </c>
      <c r="O221" s="42"/>
      <c r="P221" s="201">
        <f>O221*H221</f>
        <v>0</v>
      </c>
      <c r="Q221" s="201">
        <v>5.5999999999999995E-4</v>
      </c>
      <c r="R221" s="201">
        <f>Q221*H221</f>
        <v>3.3599999999999997E-3</v>
      </c>
      <c r="S221" s="201">
        <v>0</v>
      </c>
      <c r="T221" s="202">
        <f>S221*H221</f>
        <v>0</v>
      </c>
      <c r="AR221" s="24" t="s">
        <v>172</v>
      </c>
      <c r="AT221" s="24" t="s">
        <v>296</v>
      </c>
      <c r="AU221" s="24" t="s">
        <v>78</v>
      </c>
      <c r="AY221" s="24" t="s">
        <v>132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4" t="s">
        <v>76</v>
      </c>
      <c r="BK221" s="203">
        <f>ROUND(I221*H221,2)</f>
        <v>0</v>
      </c>
      <c r="BL221" s="24" t="s">
        <v>138</v>
      </c>
      <c r="BM221" s="24" t="s">
        <v>1450</v>
      </c>
    </row>
    <row r="222" spans="2:65" s="12" customFormat="1" ht="13.5">
      <c r="B222" s="216"/>
      <c r="C222" s="217"/>
      <c r="D222" s="218" t="s">
        <v>140</v>
      </c>
      <c r="E222" s="219" t="s">
        <v>20</v>
      </c>
      <c r="F222" s="220" t="s">
        <v>1451</v>
      </c>
      <c r="G222" s="217"/>
      <c r="H222" s="221">
        <v>6</v>
      </c>
      <c r="I222" s="222"/>
      <c r="J222" s="217"/>
      <c r="K222" s="217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140</v>
      </c>
      <c r="AU222" s="227" t="s">
        <v>78</v>
      </c>
      <c r="AV222" s="12" t="s">
        <v>78</v>
      </c>
      <c r="AW222" s="12" t="s">
        <v>32</v>
      </c>
      <c r="AX222" s="12" t="s">
        <v>76</v>
      </c>
      <c r="AY222" s="227" t="s">
        <v>132</v>
      </c>
    </row>
    <row r="223" spans="2:65" s="1" customFormat="1" ht="22.5" customHeight="1">
      <c r="B223" s="41"/>
      <c r="C223" s="256" t="s">
        <v>418</v>
      </c>
      <c r="D223" s="256" t="s">
        <v>296</v>
      </c>
      <c r="E223" s="257" t="s">
        <v>1452</v>
      </c>
      <c r="F223" s="258" t="s">
        <v>1453</v>
      </c>
      <c r="G223" s="259" t="s">
        <v>145</v>
      </c>
      <c r="H223" s="260">
        <v>2</v>
      </c>
      <c r="I223" s="261"/>
      <c r="J223" s="260">
        <f>ROUND(I223*H223,2)</f>
        <v>0</v>
      </c>
      <c r="K223" s="258" t="s">
        <v>159</v>
      </c>
      <c r="L223" s="262"/>
      <c r="M223" s="263" t="s">
        <v>20</v>
      </c>
      <c r="N223" s="264" t="s">
        <v>39</v>
      </c>
      <c r="O223" s="42"/>
      <c r="P223" s="201">
        <f>O223*H223</f>
        <v>0</v>
      </c>
      <c r="Q223" s="201">
        <v>6.8000000000000005E-4</v>
      </c>
      <c r="R223" s="201">
        <f>Q223*H223</f>
        <v>1.3600000000000001E-3</v>
      </c>
      <c r="S223" s="201">
        <v>0</v>
      </c>
      <c r="T223" s="202">
        <f>S223*H223</f>
        <v>0</v>
      </c>
      <c r="AR223" s="24" t="s">
        <v>172</v>
      </c>
      <c r="AT223" s="24" t="s">
        <v>296</v>
      </c>
      <c r="AU223" s="24" t="s">
        <v>78</v>
      </c>
      <c r="AY223" s="24" t="s">
        <v>132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76</v>
      </c>
      <c r="BK223" s="203">
        <f>ROUND(I223*H223,2)</f>
        <v>0</v>
      </c>
      <c r="BL223" s="24" t="s">
        <v>138</v>
      </c>
      <c r="BM223" s="24" t="s">
        <v>1454</v>
      </c>
    </row>
    <row r="224" spans="2:65" s="12" customFormat="1" ht="13.5">
      <c r="B224" s="216"/>
      <c r="C224" s="217"/>
      <c r="D224" s="218" t="s">
        <v>140</v>
      </c>
      <c r="E224" s="219" t="s">
        <v>20</v>
      </c>
      <c r="F224" s="220" t="s">
        <v>1455</v>
      </c>
      <c r="G224" s="217"/>
      <c r="H224" s="221">
        <v>2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140</v>
      </c>
      <c r="AU224" s="227" t="s">
        <v>78</v>
      </c>
      <c r="AV224" s="12" t="s">
        <v>78</v>
      </c>
      <c r="AW224" s="12" t="s">
        <v>32</v>
      </c>
      <c r="AX224" s="12" t="s">
        <v>76</v>
      </c>
      <c r="AY224" s="227" t="s">
        <v>132</v>
      </c>
    </row>
    <row r="225" spans="2:65" s="1" customFormat="1" ht="22.5" customHeight="1">
      <c r="B225" s="41"/>
      <c r="C225" s="193" t="s">
        <v>714</v>
      </c>
      <c r="D225" s="193" t="s">
        <v>134</v>
      </c>
      <c r="E225" s="194" t="s">
        <v>1456</v>
      </c>
      <c r="F225" s="195" t="s">
        <v>1457</v>
      </c>
      <c r="G225" s="196" t="s">
        <v>145</v>
      </c>
      <c r="H225" s="197">
        <v>5</v>
      </c>
      <c r="I225" s="198"/>
      <c r="J225" s="197">
        <f>ROUND(I225*H225,2)</f>
        <v>0</v>
      </c>
      <c r="K225" s="195" t="s">
        <v>159</v>
      </c>
      <c r="L225" s="61"/>
      <c r="M225" s="199" t="s">
        <v>20</v>
      </c>
      <c r="N225" s="200" t="s">
        <v>39</v>
      </c>
      <c r="O225" s="42"/>
      <c r="P225" s="201">
        <f>O225*H225</f>
        <v>0</v>
      </c>
      <c r="Q225" s="201">
        <v>7.3999999999999999E-4</v>
      </c>
      <c r="R225" s="201">
        <f>Q225*H225</f>
        <v>3.7000000000000002E-3</v>
      </c>
      <c r="S225" s="201">
        <v>0</v>
      </c>
      <c r="T225" s="202">
        <f>S225*H225</f>
        <v>0</v>
      </c>
      <c r="AR225" s="24" t="s">
        <v>138</v>
      </c>
      <c r="AT225" s="24" t="s">
        <v>134</v>
      </c>
      <c r="AU225" s="24" t="s">
        <v>78</v>
      </c>
      <c r="AY225" s="24" t="s">
        <v>132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76</v>
      </c>
      <c r="BK225" s="203">
        <f>ROUND(I225*H225,2)</f>
        <v>0</v>
      </c>
      <c r="BL225" s="24" t="s">
        <v>138</v>
      </c>
      <c r="BM225" s="24" t="s">
        <v>1458</v>
      </c>
    </row>
    <row r="226" spans="2:65" s="11" customFormat="1" ht="13.5">
      <c r="B226" s="204"/>
      <c r="C226" s="205"/>
      <c r="D226" s="206" t="s">
        <v>140</v>
      </c>
      <c r="E226" s="207" t="s">
        <v>20</v>
      </c>
      <c r="F226" s="208" t="s">
        <v>1459</v>
      </c>
      <c r="G226" s="205"/>
      <c r="H226" s="209" t="s">
        <v>20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140</v>
      </c>
      <c r="AU226" s="215" t="s">
        <v>78</v>
      </c>
      <c r="AV226" s="11" t="s">
        <v>76</v>
      </c>
      <c r="AW226" s="11" t="s">
        <v>32</v>
      </c>
      <c r="AX226" s="11" t="s">
        <v>68</v>
      </c>
      <c r="AY226" s="215" t="s">
        <v>132</v>
      </c>
    </row>
    <row r="227" spans="2:65" s="12" customFormat="1" ht="13.5">
      <c r="B227" s="216"/>
      <c r="C227" s="217"/>
      <c r="D227" s="218" t="s">
        <v>140</v>
      </c>
      <c r="E227" s="219" t="s">
        <v>20</v>
      </c>
      <c r="F227" s="220" t="s">
        <v>1015</v>
      </c>
      <c r="G227" s="217"/>
      <c r="H227" s="221">
        <v>5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140</v>
      </c>
      <c r="AU227" s="227" t="s">
        <v>78</v>
      </c>
      <c r="AV227" s="12" t="s">
        <v>78</v>
      </c>
      <c r="AW227" s="12" t="s">
        <v>32</v>
      </c>
      <c r="AX227" s="12" t="s">
        <v>76</v>
      </c>
      <c r="AY227" s="227" t="s">
        <v>132</v>
      </c>
    </row>
    <row r="228" spans="2:65" s="1" customFormat="1" ht="22.5" customHeight="1">
      <c r="B228" s="41"/>
      <c r="C228" s="256" t="s">
        <v>717</v>
      </c>
      <c r="D228" s="256" t="s">
        <v>296</v>
      </c>
      <c r="E228" s="257" t="s">
        <v>1460</v>
      </c>
      <c r="F228" s="258" t="s">
        <v>1461</v>
      </c>
      <c r="G228" s="259" t="s">
        <v>145</v>
      </c>
      <c r="H228" s="260">
        <v>3</v>
      </c>
      <c r="I228" s="261"/>
      <c r="J228" s="260">
        <f>ROUND(I228*H228,2)</f>
        <v>0</v>
      </c>
      <c r="K228" s="258" t="s">
        <v>20</v>
      </c>
      <c r="L228" s="262"/>
      <c r="M228" s="263" t="s">
        <v>20</v>
      </c>
      <c r="N228" s="264" t="s">
        <v>39</v>
      </c>
      <c r="O228" s="42"/>
      <c r="P228" s="201">
        <f>O228*H228</f>
        <v>0</v>
      </c>
      <c r="Q228" s="201">
        <v>5.1999999999999998E-3</v>
      </c>
      <c r="R228" s="201">
        <f>Q228*H228</f>
        <v>1.5599999999999999E-2</v>
      </c>
      <c r="S228" s="201">
        <v>0</v>
      </c>
      <c r="T228" s="202">
        <f>S228*H228</f>
        <v>0</v>
      </c>
      <c r="AR228" s="24" t="s">
        <v>172</v>
      </c>
      <c r="AT228" s="24" t="s">
        <v>296</v>
      </c>
      <c r="AU228" s="24" t="s">
        <v>78</v>
      </c>
      <c r="AY228" s="24" t="s">
        <v>132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4" t="s">
        <v>76</v>
      </c>
      <c r="BK228" s="203">
        <f>ROUND(I228*H228,2)</f>
        <v>0</v>
      </c>
      <c r="BL228" s="24" t="s">
        <v>138</v>
      </c>
      <c r="BM228" s="24" t="s">
        <v>1462</v>
      </c>
    </row>
    <row r="229" spans="2:65" s="12" customFormat="1" ht="13.5">
      <c r="B229" s="216"/>
      <c r="C229" s="217"/>
      <c r="D229" s="218" t="s">
        <v>140</v>
      </c>
      <c r="E229" s="219" t="s">
        <v>20</v>
      </c>
      <c r="F229" s="220" t="s">
        <v>148</v>
      </c>
      <c r="G229" s="217"/>
      <c r="H229" s="221">
        <v>3</v>
      </c>
      <c r="I229" s="222"/>
      <c r="J229" s="217"/>
      <c r="K229" s="217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140</v>
      </c>
      <c r="AU229" s="227" t="s">
        <v>78</v>
      </c>
      <c r="AV229" s="12" t="s">
        <v>78</v>
      </c>
      <c r="AW229" s="12" t="s">
        <v>32</v>
      </c>
      <c r="AX229" s="12" t="s">
        <v>76</v>
      </c>
      <c r="AY229" s="227" t="s">
        <v>132</v>
      </c>
    </row>
    <row r="230" spans="2:65" s="1" customFormat="1" ht="22.5" customHeight="1">
      <c r="B230" s="41"/>
      <c r="C230" s="256" t="s">
        <v>719</v>
      </c>
      <c r="D230" s="256" t="s">
        <v>296</v>
      </c>
      <c r="E230" s="257" t="s">
        <v>1137</v>
      </c>
      <c r="F230" s="258" t="s">
        <v>1138</v>
      </c>
      <c r="G230" s="259" t="s">
        <v>145</v>
      </c>
      <c r="H230" s="260">
        <v>3</v>
      </c>
      <c r="I230" s="261"/>
      <c r="J230" s="260">
        <f>ROUND(I230*H230,2)</f>
        <v>0</v>
      </c>
      <c r="K230" s="258" t="s">
        <v>20</v>
      </c>
      <c r="L230" s="262"/>
      <c r="M230" s="263" t="s">
        <v>20</v>
      </c>
      <c r="N230" s="264" t="s">
        <v>39</v>
      </c>
      <c r="O230" s="42"/>
      <c r="P230" s="201">
        <f>O230*H230</f>
        <v>0</v>
      </c>
      <c r="Q230" s="201">
        <v>3.0000000000000001E-3</v>
      </c>
      <c r="R230" s="201">
        <f>Q230*H230</f>
        <v>9.0000000000000011E-3</v>
      </c>
      <c r="S230" s="201">
        <v>0</v>
      </c>
      <c r="T230" s="202">
        <f>S230*H230</f>
        <v>0</v>
      </c>
      <c r="AR230" s="24" t="s">
        <v>172</v>
      </c>
      <c r="AT230" s="24" t="s">
        <v>296</v>
      </c>
      <c r="AU230" s="24" t="s">
        <v>78</v>
      </c>
      <c r="AY230" s="24" t="s">
        <v>132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24" t="s">
        <v>76</v>
      </c>
      <c r="BK230" s="203">
        <f>ROUND(I230*H230,2)</f>
        <v>0</v>
      </c>
      <c r="BL230" s="24" t="s">
        <v>138</v>
      </c>
      <c r="BM230" s="24" t="s">
        <v>1463</v>
      </c>
    </row>
    <row r="231" spans="2:65" s="12" customFormat="1" ht="13.5">
      <c r="B231" s="216"/>
      <c r="C231" s="217"/>
      <c r="D231" s="218" t="s">
        <v>140</v>
      </c>
      <c r="E231" s="219" t="s">
        <v>20</v>
      </c>
      <c r="F231" s="220" t="s">
        <v>148</v>
      </c>
      <c r="G231" s="217"/>
      <c r="H231" s="221">
        <v>3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140</v>
      </c>
      <c r="AU231" s="227" t="s">
        <v>78</v>
      </c>
      <c r="AV231" s="12" t="s">
        <v>78</v>
      </c>
      <c r="AW231" s="12" t="s">
        <v>32</v>
      </c>
      <c r="AX231" s="12" t="s">
        <v>76</v>
      </c>
      <c r="AY231" s="227" t="s">
        <v>132</v>
      </c>
    </row>
    <row r="232" spans="2:65" s="1" customFormat="1" ht="22.5" customHeight="1">
      <c r="B232" s="41"/>
      <c r="C232" s="193" t="s">
        <v>721</v>
      </c>
      <c r="D232" s="193" t="s">
        <v>134</v>
      </c>
      <c r="E232" s="194" t="s">
        <v>1140</v>
      </c>
      <c r="F232" s="195" t="s">
        <v>1141</v>
      </c>
      <c r="G232" s="196" t="s">
        <v>145</v>
      </c>
      <c r="H232" s="197">
        <v>16</v>
      </c>
      <c r="I232" s="198"/>
      <c r="J232" s="197">
        <f>ROUND(I232*H232,2)</f>
        <v>0</v>
      </c>
      <c r="K232" s="195" t="s">
        <v>20</v>
      </c>
      <c r="L232" s="61"/>
      <c r="M232" s="199" t="s">
        <v>20</v>
      </c>
      <c r="N232" s="200" t="s">
        <v>39</v>
      </c>
      <c r="O232" s="42"/>
      <c r="P232" s="201">
        <f>O232*H232</f>
        <v>0</v>
      </c>
      <c r="Q232" s="201">
        <v>8.0000000000000004E-4</v>
      </c>
      <c r="R232" s="201">
        <f>Q232*H232</f>
        <v>1.2800000000000001E-2</v>
      </c>
      <c r="S232" s="201">
        <v>0</v>
      </c>
      <c r="T232" s="202">
        <f>S232*H232</f>
        <v>0</v>
      </c>
      <c r="AR232" s="24" t="s">
        <v>138</v>
      </c>
      <c r="AT232" s="24" t="s">
        <v>134</v>
      </c>
      <c r="AU232" s="24" t="s">
        <v>78</v>
      </c>
      <c r="AY232" s="24" t="s">
        <v>132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76</v>
      </c>
      <c r="BK232" s="203">
        <f>ROUND(I232*H232,2)</f>
        <v>0</v>
      </c>
      <c r="BL232" s="24" t="s">
        <v>138</v>
      </c>
      <c r="BM232" s="24" t="s">
        <v>1464</v>
      </c>
    </row>
    <row r="233" spans="2:65" s="11" customFormat="1" ht="13.5">
      <c r="B233" s="204"/>
      <c r="C233" s="205"/>
      <c r="D233" s="206" t="s">
        <v>140</v>
      </c>
      <c r="E233" s="207" t="s">
        <v>20</v>
      </c>
      <c r="F233" s="208" t="s">
        <v>1465</v>
      </c>
      <c r="G233" s="205"/>
      <c r="H233" s="209" t="s">
        <v>20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140</v>
      </c>
      <c r="AU233" s="215" t="s">
        <v>78</v>
      </c>
      <c r="AV233" s="11" t="s">
        <v>76</v>
      </c>
      <c r="AW233" s="11" t="s">
        <v>32</v>
      </c>
      <c r="AX233" s="11" t="s">
        <v>68</v>
      </c>
      <c r="AY233" s="215" t="s">
        <v>132</v>
      </c>
    </row>
    <row r="234" spans="2:65" s="12" customFormat="1" ht="13.5">
      <c r="B234" s="216"/>
      <c r="C234" s="217"/>
      <c r="D234" s="218" t="s">
        <v>140</v>
      </c>
      <c r="E234" s="219" t="s">
        <v>20</v>
      </c>
      <c r="F234" s="220" t="s">
        <v>217</v>
      </c>
      <c r="G234" s="217"/>
      <c r="H234" s="221">
        <v>16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140</v>
      </c>
      <c r="AU234" s="227" t="s">
        <v>78</v>
      </c>
      <c r="AV234" s="12" t="s">
        <v>78</v>
      </c>
      <c r="AW234" s="12" t="s">
        <v>32</v>
      </c>
      <c r="AX234" s="12" t="s">
        <v>76</v>
      </c>
      <c r="AY234" s="227" t="s">
        <v>132</v>
      </c>
    </row>
    <row r="235" spans="2:65" s="1" customFormat="1" ht="22.5" customHeight="1">
      <c r="B235" s="41"/>
      <c r="C235" s="256" t="s">
        <v>724</v>
      </c>
      <c r="D235" s="256" t="s">
        <v>296</v>
      </c>
      <c r="E235" s="257" t="s">
        <v>1145</v>
      </c>
      <c r="F235" s="258" t="s">
        <v>1146</v>
      </c>
      <c r="G235" s="259" t="s">
        <v>145</v>
      </c>
      <c r="H235" s="260">
        <v>16</v>
      </c>
      <c r="I235" s="261"/>
      <c r="J235" s="260">
        <f>ROUND(I235*H235,2)</f>
        <v>0</v>
      </c>
      <c r="K235" s="258" t="s">
        <v>20</v>
      </c>
      <c r="L235" s="262"/>
      <c r="M235" s="263" t="s">
        <v>20</v>
      </c>
      <c r="N235" s="264" t="s">
        <v>39</v>
      </c>
      <c r="O235" s="42"/>
      <c r="P235" s="201">
        <f>O235*H235</f>
        <v>0</v>
      </c>
      <c r="Q235" s="201">
        <v>1.7999999999999999E-2</v>
      </c>
      <c r="R235" s="201">
        <f>Q235*H235</f>
        <v>0.28799999999999998</v>
      </c>
      <c r="S235" s="201">
        <v>0</v>
      </c>
      <c r="T235" s="202">
        <f>S235*H235</f>
        <v>0</v>
      </c>
      <c r="AR235" s="24" t="s">
        <v>172</v>
      </c>
      <c r="AT235" s="24" t="s">
        <v>296</v>
      </c>
      <c r="AU235" s="24" t="s">
        <v>78</v>
      </c>
      <c r="AY235" s="24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76</v>
      </c>
      <c r="BK235" s="203">
        <f>ROUND(I235*H235,2)</f>
        <v>0</v>
      </c>
      <c r="BL235" s="24" t="s">
        <v>138</v>
      </c>
      <c r="BM235" s="24" t="s">
        <v>1466</v>
      </c>
    </row>
    <row r="236" spans="2:65" s="12" customFormat="1" ht="13.5">
      <c r="B236" s="216"/>
      <c r="C236" s="217"/>
      <c r="D236" s="218" t="s">
        <v>140</v>
      </c>
      <c r="E236" s="219" t="s">
        <v>20</v>
      </c>
      <c r="F236" s="220" t="s">
        <v>217</v>
      </c>
      <c r="G236" s="217"/>
      <c r="H236" s="221">
        <v>16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140</v>
      </c>
      <c r="AU236" s="227" t="s">
        <v>78</v>
      </c>
      <c r="AV236" s="12" t="s">
        <v>78</v>
      </c>
      <c r="AW236" s="12" t="s">
        <v>32</v>
      </c>
      <c r="AX236" s="12" t="s">
        <v>76</v>
      </c>
      <c r="AY236" s="227" t="s">
        <v>132</v>
      </c>
    </row>
    <row r="237" spans="2:65" s="1" customFormat="1" ht="22.5" customHeight="1">
      <c r="B237" s="41"/>
      <c r="C237" s="256" t="s">
        <v>201</v>
      </c>
      <c r="D237" s="256" t="s">
        <v>296</v>
      </c>
      <c r="E237" s="257" t="s">
        <v>1467</v>
      </c>
      <c r="F237" s="258" t="s">
        <v>1468</v>
      </c>
      <c r="G237" s="259" t="s">
        <v>145</v>
      </c>
      <c r="H237" s="260">
        <v>2</v>
      </c>
      <c r="I237" s="261"/>
      <c r="J237" s="260">
        <f>ROUND(I237*H237,2)</f>
        <v>0</v>
      </c>
      <c r="K237" s="258" t="s">
        <v>20</v>
      </c>
      <c r="L237" s="262"/>
      <c r="M237" s="263" t="s">
        <v>20</v>
      </c>
      <c r="N237" s="264" t="s">
        <v>39</v>
      </c>
      <c r="O237" s="42"/>
      <c r="P237" s="201">
        <f>O237*H237</f>
        <v>0</v>
      </c>
      <c r="Q237" s="201">
        <v>1.0970000000000001E-2</v>
      </c>
      <c r="R237" s="201">
        <f>Q237*H237</f>
        <v>2.1940000000000001E-2</v>
      </c>
      <c r="S237" s="201">
        <v>0</v>
      </c>
      <c r="T237" s="202">
        <f>S237*H237</f>
        <v>0</v>
      </c>
      <c r="AR237" s="24" t="s">
        <v>172</v>
      </c>
      <c r="AT237" s="24" t="s">
        <v>296</v>
      </c>
      <c r="AU237" s="24" t="s">
        <v>78</v>
      </c>
      <c r="AY237" s="24" t="s">
        <v>132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76</v>
      </c>
      <c r="BK237" s="203">
        <f>ROUND(I237*H237,2)</f>
        <v>0</v>
      </c>
      <c r="BL237" s="24" t="s">
        <v>138</v>
      </c>
      <c r="BM237" s="24" t="s">
        <v>1469</v>
      </c>
    </row>
    <row r="238" spans="2:65" s="12" customFormat="1" ht="13.5">
      <c r="B238" s="216"/>
      <c r="C238" s="217"/>
      <c r="D238" s="218" t="s">
        <v>140</v>
      </c>
      <c r="E238" s="219" t="s">
        <v>20</v>
      </c>
      <c r="F238" s="220" t="s">
        <v>78</v>
      </c>
      <c r="G238" s="217"/>
      <c r="H238" s="221">
        <v>2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140</v>
      </c>
      <c r="AU238" s="227" t="s">
        <v>78</v>
      </c>
      <c r="AV238" s="12" t="s">
        <v>78</v>
      </c>
      <c r="AW238" s="12" t="s">
        <v>32</v>
      </c>
      <c r="AX238" s="12" t="s">
        <v>76</v>
      </c>
      <c r="AY238" s="227" t="s">
        <v>132</v>
      </c>
    </row>
    <row r="239" spans="2:65" s="1" customFormat="1" ht="22.5" customHeight="1">
      <c r="B239" s="41"/>
      <c r="C239" s="256" t="s">
        <v>422</v>
      </c>
      <c r="D239" s="256" t="s">
        <v>296</v>
      </c>
      <c r="E239" s="257" t="s">
        <v>1170</v>
      </c>
      <c r="F239" s="258" t="s">
        <v>1171</v>
      </c>
      <c r="G239" s="259" t="s">
        <v>145</v>
      </c>
      <c r="H239" s="260">
        <v>10</v>
      </c>
      <c r="I239" s="261"/>
      <c r="J239" s="260">
        <f>ROUND(I239*H239,2)</f>
        <v>0</v>
      </c>
      <c r="K239" s="258" t="s">
        <v>20</v>
      </c>
      <c r="L239" s="262"/>
      <c r="M239" s="263" t="s">
        <v>20</v>
      </c>
      <c r="N239" s="264" t="s">
        <v>39</v>
      </c>
      <c r="O239" s="42"/>
      <c r="P239" s="201">
        <f>O239*H239</f>
        <v>0</v>
      </c>
      <c r="Q239" s="201">
        <v>7.0000000000000001E-3</v>
      </c>
      <c r="R239" s="201">
        <f>Q239*H239</f>
        <v>7.0000000000000007E-2</v>
      </c>
      <c r="S239" s="201">
        <v>0</v>
      </c>
      <c r="T239" s="202">
        <f>S239*H239</f>
        <v>0</v>
      </c>
      <c r="AR239" s="24" t="s">
        <v>172</v>
      </c>
      <c r="AT239" s="24" t="s">
        <v>296</v>
      </c>
      <c r="AU239" s="24" t="s">
        <v>78</v>
      </c>
      <c r="AY239" s="24" t="s">
        <v>132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4" t="s">
        <v>76</v>
      </c>
      <c r="BK239" s="203">
        <f>ROUND(I239*H239,2)</f>
        <v>0</v>
      </c>
      <c r="BL239" s="24" t="s">
        <v>138</v>
      </c>
      <c r="BM239" s="24" t="s">
        <v>1470</v>
      </c>
    </row>
    <row r="240" spans="2:65" s="12" customFormat="1" ht="13.5">
      <c r="B240" s="216"/>
      <c r="C240" s="217"/>
      <c r="D240" s="218" t="s">
        <v>140</v>
      </c>
      <c r="E240" s="219" t="s">
        <v>20</v>
      </c>
      <c r="F240" s="220" t="s">
        <v>185</v>
      </c>
      <c r="G240" s="217"/>
      <c r="H240" s="221">
        <v>10</v>
      </c>
      <c r="I240" s="222"/>
      <c r="J240" s="217"/>
      <c r="K240" s="217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140</v>
      </c>
      <c r="AU240" s="227" t="s">
        <v>78</v>
      </c>
      <c r="AV240" s="12" t="s">
        <v>78</v>
      </c>
      <c r="AW240" s="12" t="s">
        <v>32</v>
      </c>
      <c r="AX240" s="12" t="s">
        <v>76</v>
      </c>
      <c r="AY240" s="227" t="s">
        <v>132</v>
      </c>
    </row>
    <row r="241" spans="2:65" s="1" customFormat="1" ht="22.5" customHeight="1">
      <c r="B241" s="41"/>
      <c r="C241" s="193" t="s">
        <v>427</v>
      </c>
      <c r="D241" s="193" t="s">
        <v>134</v>
      </c>
      <c r="E241" s="194" t="s">
        <v>1214</v>
      </c>
      <c r="F241" s="195" t="s">
        <v>1215</v>
      </c>
      <c r="G241" s="196" t="s">
        <v>145</v>
      </c>
      <c r="H241" s="197">
        <v>1</v>
      </c>
      <c r="I241" s="198"/>
      <c r="J241" s="197">
        <f>ROUND(I241*H241,2)</f>
        <v>0</v>
      </c>
      <c r="K241" s="195" t="s">
        <v>20</v>
      </c>
      <c r="L241" s="61"/>
      <c r="M241" s="199" t="s">
        <v>20</v>
      </c>
      <c r="N241" s="200" t="s">
        <v>39</v>
      </c>
      <c r="O241" s="42"/>
      <c r="P241" s="201">
        <f>O241*H241</f>
        <v>0</v>
      </c>
      <c r="Q241" s="201">
        <v>3.4000000000000002E-4</v>
      </c>
      <c r="R241" s="201">
        <f>Q241*H241</f>
        <v>3.4000000000000002E-4</v>
      </c>
      <c r="S241" s="201">
        <v>0</v>
      </c>
      <c r="T241" s="202">
        <f>S241*H241</f>
        <v>0</v>
      </c>
      <c r="AR241" s="24" t="s">
        <v>138</v>
      </c>
      <c r="AT241" s="24" t="s">
        <v>134</v>
      </c>
      <c r="AU241" s="24" t="s">
        <v>78</v>
      </c>
      <c r="AY241" s="24" t="s">
        <v>132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4" t="s">
        <v>76</v>
      </c>
      <c r="BK241" s="203">
        <f>ROUND(I241*H241,2)</f>
        <v>0</v>
      </c>
      <c r="BL241" s="24" t="s">
        <v>138</v>
      </c>
      <c r="BM241" s="24" t="s">
        <v>1471</v>
      </c>
    </row>
    <row r="242" spans="2:65" s="11" customFormat="1" ht="13.5">
      <c r="B242" s="204"/>
      <c r="C242" s="205"/>
      <c r="D242" s="206" t="s">
        <v>140</v>
      </c>
      <c r="E242" s="207" t="s">
        <v>20</v>
      </c>
      <c r="F242" s="208" t="s">
        <v>1465</v>
      </c>
      <c r="G242" s="205"/>
      <c r="H242" s="209" t="s">
        <v>20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140</v>
      </c>
      <c r="AU242" s="215" t="s">
        <v>78</v>
      </c>
      <c r="AV242" s="11" t="s">
        <v>76</v>
      </c>
      <c r="AW242" s="11" t="s">
        <v>32</v>
      </c>
      <c r="AX242" s="11" t="s">
        <v>68</v>
      </c>
      <c r="AY242" s="215" t="s">
        <v>132</v>
      </c>
    </row>
    <row r="243" spans="2:65" s="12" customFormat="1" ht="13.5">
      <c r="B243" s="216"/>
      <c r="C243" s="217"/>
      <c r="D243" s="218" t="s">
        <v>140</v>
      </c>
      <c r="E243" s="219" t="s">
        <v>20</v>
      </c>
      <c r="F243" s="220" t="s">
        <v>76</v>
      </c>
      <c r="G243" s="217"/>
      <c r="H243" s="221">
        <v>1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140</v>
      </c>
      <c r="AU243" s="227" t="s">
        <v>78</v>
      </c>
      <c r="AV243" s="12" t="s">
        <v>78</v>
      </c>
      <c r="AW243" s="12" t="s">
        <v>32</v>
      </c>
      <c r="AX243" s="12" t="s">
        <v>76</v>
      </c>
      <c r="AY243" s="227" t="s">
        <v>132</v>
      </c>
    </row>
    <row r="244" spans="2:65" s="1" customFormat="1" ht="22.5" customHeight="1">
      <c r="B244" s="41"/>
      <c r="C244" s="256" t="s">
        <v>431</v>
      </c>
      <c r="D244" s="256" t="s">
        <v>296</v>
      </c>
      <c r="E244" s="257" t="s">
        <v>1219</v>
      </c>
      <c r="F244" s="258" t="s">
        <v>1220</v>
      </c>
      <c r="G244" s="259" t="s">
        <v>145</v>
      </c>
      <c r="H244" s="260">
        <v>1</v>
      </c>
      <c r="I244" s="261"/>
      <c r="J244" s="260">
        <f>ROUND(I244*H244,2)</f>
        <v>0</v>
      </c>
      <c r="K244" s="258" t="s">
        <v>20</v>
      </c>
      <c r="L244" s="262"/>
      <c r="M244" s="263" t="s">
        <v>20</v>
      </c>
      <c r="N244" s="264" t="s">
        <v>39</v>
      </c>
      <c r="O244" s="42"/>
      <c r="P244" s="201">
        <f>O244*H244</f>
        <v>0</v>
      </c>
      <c r="Q244" s="201">
        <v>3.7999999999999999E-2</v>
      </c>
      <c r="R244" s="201">
        <f>Q244*H244</f>
        <v>3.7999999999999999E-2</v>
      </c>
      <c r="S244" s="201">
        <v>0</v>
      </c>
      <c r="T244" s="202">
        <f>S244*H244</f>
        <v>0</v>
      </c>
      <c r="AR244" s="24" t="s">
        <v>172</v>
      </c>
      <c r="AT244" s="24" t="s">
        <v>296</v>
      </c>
      <c r="AU244" s="24" t="s">
        <v>78</v>
      </c>
      <c r="AY244" s="24" t="s">
        <v>132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76</v>
      </c>
      <c r="BK244" s="203">
        <f>ROUND(I244*H244,2)</f>
        <v>0</v>
      </c>
      <c r="BL244" s="24" t="s">
        <v>138</v>
      </c>
      <c r="BM244" s="24" t="s">
        <v>1472</v>
      </c>
    </row>
    <row r="245" spans="2:65" s="12" customFormat="1" ht="13.5">
      <c r="B245" s="216"/>
      <c r="C245" s="217"/>
      <c r="D245" s="218" t="s">
        <v>140</v>
      </c>
      <c r="E245" s="219" t="s">
        <v>20</v>
      </c>
      <c r="F245" s="220" t="s">
        <v>76</v>
      </c>
      <c r="G245" s="217"/>
      <c r="H245" s="221">
        <v>1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140</v>
      </c>
      <c r="AU245" s="227" t="s">
        <v>78</v>
      </c>
      <c r="AV245" s="12" t="s">
        <v>78</v>
      </c>
      <c r="AW245" s="12" t="s">
        <v>32</v>
      </c>
      <c r="AX245" s="12" t="s">
        <v>76</v>
      </c>
      <c r="AY245" s="227" t="s">
        <v>132</v>
      </c>
    </row>
    <row r="246" spans="2:65" s="1" customFormat="1" ht="22.5" customHeight="1">
      <c r="B246" s="41"/>
      <c r="C246" s="193" t="s">
        <v>435</v>
      </c>
      <c r="D246" s="193" t="s">
        <v>134</v>
      </c>
      <c r="E246" s="194" t="s">
        <v>1223</v>
      </c>
      <c r="F246" s="195" t="s">
        <v>1224</v>
      </c>
      <c r="G246" s="196" t="s">
        <v>145</v>
      </c>
      <c r="H246" s="197">
        <v>1</v>
      </c>
      <c r="I246" s="198"/>
      <c r="J246" s="197">
        <f>ROUND(I246*H246,2)</f>
        <v>0</v>
      </c>
      <c r="K246" s="195" t="s">
        <v>20</v>
      </c>
      <c r="L246" s="61"/>
      <c r="M246" s="199" t="s">
        <v>20</v>
      </c>
      <c r="N246" s="200" t="s">
        <v>39</v>
      </c>
      <c r="O246" s="42"/>
      <c r="P246" s="201">
        <f>O246*H246</f>
        <v>0</v>
      </c>
      <c r="Q246" s="201">
        <v>0.32906000000000002</v>
      </c>
      <c r="R246" s="201">
        <f>Q246*H246</f>
        <v>0.32906000000000002</v>
      </c>
      <c r="S246" s="201">
        <v>0</v>
      </c>
      <c r="T246" s="202">
        <f>S246*H246</f>
        <v>0</v>
      </c>
      <c r="AR246" s="24" t="s">
        <v>138</v>
      </c>
      <c r="AT246" s="24" t="s">
        <v>134</v>
      </c>
      <c r="AU246" s="24" t="s">
        <v>78</v>
      </c>
      <c r="AY246" s="24" t="s">
        <v>132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4" t="s">
        <v>76</v>
      </c>
      <c r="BK246" s="203">
        <f>ROUND(I246*H246,2)</f>
        <v>0</v>
      </c>
      <c r="BL246" s="24" t="s">
        <v>138</v>
      </c>
      <c r="BM246" s="24" t="s">
        <v>1473</v>
      </c>
    </row>
    <row r="247" spans="2:65" s="11" customFormat="1" ht="13.5">
      <c r="B247" s="204"/>
      <c r="C247" s="205"/>
      <c r="D247" s="206" t="s">
        <v>140</v>
      </c>
      <c r="E247" s="207" t="s">
        <v>20</v>
      </c>
      <c r="F247" s="208" t="s">
        <v>1474</v>
      </c>
      <c r="G247" s="205"/>
      <c r="H247" s="209" t="s">
        <v>20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140</v>
      </c>
      <c r="AU247" s="215" t="s">
        <v>78</v>
      </c>
      <c r="AV247" s="11" t="s">
        <v>76</v>
      </c>
      <c r="AW247" s="11" t="s">
        <v>32</v>
      </c>
      <c r="AX247" s="11" t="s">
        <v>68</v>
      </c>
      <c r="AY247" s="215" t="s">
        <v>132</v>
      </c>
    </row>
    <row r="248" spans="2:65" s="12" customFormat="1" ht="13.5">
      <c r="B248" s="216"/>
      <c r="C248" s="217"/>
      <c r="D248" s="218" t="s">
        <v>140</v>
      </c>
      <c r="E248" s="219" t="s">
        <v>20</v>
      </c>
      <c r="F248" s="220" t="s">
        <v>76</v>
      </c>
      <c r="G248" s="217"/>
      <c r="H248" s="221">
        <v>1</v>
      </c>
      <c r="I248" s="222"/>
      <c r="J248" s="217"/>
      <c r="K248" s="217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140</v>
      </c>
      <c r="AU248" s="227" t="s">
        <v>78</v>
      </c>
      <c r="AV248" s="12" t="s">
        <v>78</v>
      </c>
      <c r="AW248" s="12" t="s">
        <v>32</v>
      </c>
      <c r="AX248" s="12" t="s">
        <v>76</v>
      </c>
      <c r="AY248" s="227" t="s">
        <v>132</v>
      </c>
    </row>
    <row r="249" spans="2:65" s="1" customFormat="1" ht="22.5" customHeight="1">
      <c r="B249" s="41"/>
      <c r="C249" s="256" t="s">
        <v>441</v>
      </c>
      <c r="D249" s="256" t="s">
        <v>296</v>
      </c>
      <c r="E249" s="257" t="s">
        <v>1228</v>
      </c>
      <c r="F249" s="258" t="s">
        <v>1229</v>
      </c>
      <c r="G249" s="259" t="s">
        <v>145</v>
      </c>
      <c r="H249" s="260">
        <v>1</v>
      </c>
      <c r="I249" s="261"/>
      <c r="J249" s="260">
        <f>ROUND(I249*H249,2)</f>
        <v>0</v>
      </c>
      <c r="K249" s="258" t="s">
        <v>20</v>
      </c>
      <c r="L249" s="262"/>
      <c r="M249" s="263" t="s">
        <v>20</v>
      </c>
      <c r="N249" s="264" t="s">
        <v>39</v>
      </c>
      <c r="O249" s="42"/>
      <c r="P249" s="201">
        <f>O249*H249</f>
        <v>0</v>
      </c>
      <c r="Q249" s="201">
        <v>1.7999999999999999E-2</v>
      </c>
      <c r="R249" s="201">
        <f>Q249*H249</f>
        <v>1.7999999999999999E-2</v>
      </c>
      <c r="S249" s="201">
        <v>0</v>
      </c>
      <c r="T249" s="202">
        <f>S249*H249</f>
        <v>0</v>
      </c>
      <c r="AR249" s="24" t="s">
        <v>172</v>
      </c>
      <c r="AT249" s="24" t="s">
        <v>296</v>
      </c>
      <c r="AU249" s="24" t="s">
        <v>78</v>
      </c>
      <c r="AY249" s="24" t="s">
        <v>132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4" t="s">
        <v>76</v>
      </c>
      <c r="BK249" s="203">
        <f>ROUND(I249*H249,2)</f>
        <v>0</v>
      </c>
      <c r="BL249" s="24" t="s">
        <v>138</v>
      </c>
      <c r="BM249" s="24" t="s">
        <v>1475</v>
      </c>
    </row>
    <row r="250" spans="2:65" s="12" customFormat="1" ht="13.5">
      <c r="B250" s="216"/>
      <c r="C250" s="217"/>
      <c r="D250" s="218" t="s">
        <v>140</v>
      </c>
      <c r="E250" s="219" t="s">
        <v>20</v>
      </c>
      <c r="F250" s="220" t="s">
        <v>76</v>
      </c>
      <c r="G250" s="217"/>
      <c r="H250" s="221">
        <v>1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140</v>
      </c>
      <c r="AU250" s="227" t="s">
        <v>78</v>
      </c>
      <c r="AV250" s="12" t="s">
        <v>78</v>
      </c>
      <c r="AW250" s="12" t="s">
        <v>32</v>
      </c>
      <c r="AX250" s="12" t="s">
        <v>76</v>
      </c>
      <c r="AY250" s="227" t="s">
        <v>132</v>
      </c>
    </row>
    <row r="251" spans="2:65" s="1" customFormat="1" ht="22.5" customHeight="1">
      <c r="B251" s="41"/>
      <c r="C251" s="256" t="s">
        <v>445</v>
      </c>
      <c r="D251" s="256" t="s">
        <v>296</v>
      </c>
      <c r="E251" s="257" t="s">
        <v>1232</v>
      </c>
      <c r="F251" s="258" t="s">
        <v>1233</v>
      </c>
      <c r="G251" s="259" t="s">
        <v>145</v>
      </c>
      <c r="H251" s="260">
        <v>1</v>
      </c>
      <c r="I251" s="261"/>
      <c r="J251" s="260">
        <f>ROUND(I251*H251,2)</f>
        <v>0</v>
      </c>
      <c r="K251" s="258" t="s">
        <v>20</v>
      </c>
      <c r="L251" s="262"/>
      <c r="M251" s="263" t="s">
        <v>20</v>
      </c>
      <c r="N251" s="264" t="s">
        <v>39</v>
      </c>
      <c r="O251" s="42"/>
      <c r="P251" s="201">
        <f>O251*H251</f>
        <v>0</v>
      </c>
      <c r="Q251" s="201">
        <v>1E-3</v>
      </c>
      <c r="R251" s="201">
        <f>Q251*H251</f>
        <v>1E-3</v>
      </c>
      <c r="S251" s="201">
        <v>0</v>
      </c>
      <c r="T251" s="202">
        <f>S251*H251</f>
        <v>0</v>
      </c>
      <c r="AR251" s="24" t="s">
        <v>172</v>
      </c>
      <c r="AT251" s="24" t="s">
        <v>296</v>
      </c>
      <c r="AU251" s="24" t="s">
        <v>78</v>
      </c>
      <c r="AY251" s="24" t="s">
        <v>132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76</v>
      </c>
      <c r="BK251" s="203">
        <f>ROUND(I251*H251,2)</f>
        <v>0</v>
      </c>
      <c r="BL251" s="24" t="s">
        <v>138</v>
      </c>
      <c r="BM251" s="24" t="s">
        <v>1476</v>
      </c>
    </row>
    <row r="252" spans="2:65" s="12" customFormat="1" ht="13.5">
      <c r="B252" s="216"/>
      <c r="C252" s="217"/>
      <c r="D252" s="218" t="s">
        <v>140</v>
      </c>
      <c r="E252" s="219" t="s">
        <v>20</v>
      </c>
      <c r="F252" s="220" t="s">
        <v>76</v>
      </c>
      <c r="G252" s="217"/>
      <c r="H252" s="221">
        <v>1</v>
      </c>
      <c r="I252" s="222"/>
      <c r="J252" s="217"/>
      <c r="K252" s="217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140</v>
      </c>
      <c r="AU252" s="227" t="s">
        <v>78</v>
      </c>
      <c r="AV252" s="12" t="s">
        <v>78</v>
      </c>
      <c r="AW252" s="12" t="s">
        <v>32</v>
      </c>
      <c r="AX252" s="12" t="s">
        <v>76</v>
      </c>
      <c r="AY252" s="227" t="s">
        <v>132</v>
      </c>
    </row>
    <row r="253" spans="2:65" s="1" customFormat="1" ht="22.5" customHeight="1">
      <c r="B253" s="41"/>
      <c r="C253" s="193" t="s">
        <v>451</v>
      </c>
      <c r="D253" s="193" t="s">
        <v>134</v>
      </c>
      <c r="E253" s="194" t="s">
        <v>1175</v>
      </c>
      <c r="F253" s="195" t="s">
        <v>1176</v>
      </c>
      <c r="G253" s="196" t="s">
        <v>145</v>
      </c>
      <c r="H253" s="197">
        <v>13</v>
      </c>
      <c r="I253" s="198"/>
      <c r="J253" s="197">
        <f>ROUND(I253*H253,2)</f>
        <v>0</v>
      </c>
      <c r="K253" s="195" t="s">
        <v>20</v>
      </c>
      <c r="L253" s="61"/>
      <c r="M253" s="199" t="s">
        <v>20</v>
      </c>
      <c r="N253" s="200" t="s">
        <v>39</v>
      </c>
      <c r="O253" s="42"/>
      <c r="P253" s="201">
        <f>O253*H253</f>
        <v>0</v>
      </c>
      <c r="Q253" s="201">
        <v>0.12303</v>
      </c>
      <c r="R253" s="201">
        <f>Q253*H253</f>
        <v>1.5993900000000001</v>
      </c>
      <c r="S253" s="201">
        <v>0</v>
      </c>
      <c r="T253" s="202">
        <f>S253*H253</f>
        <v>0</v>
      </c>
      <c r="AR253" s="24" t="s">
        <v>138</v>
      </c>
      <c r="AT253" s="24" t="s">
        <v>134</v>
      </c>
      <c r="AU253" s="24" t="s">
        <v>78</v>
      </c>
      <c r="AY253" s="24" t="s">
        <v>132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4" t="s">
        <v>76</v>
      </c>
      <c r="BK253" s="203">
        <f>ROUND(I253*H253,2)</f>
        <v>0</v>
      </c>
      <c r="BL253" s="24" t="s">
        <v>138</v>
      </c>
      <c r="BM253" s="24" t="s">
        <v>1477</v>
      </c>
    </row>
    <row r="254" spans="2:65" s="11" customFormat="1" ht="13.5">
      <c r="B254" s="204"/>
      <c r="C254" s="205"/>
      <c r="D254" s="206" t="s">
        <v>140</v>
      </c>
      <c r="E254" s="207" t="s">
        <v>20</v>
      </c>
      <c r="F254" s="208" t="s">
        <v>1474</v>
      </c>
      <c r="G254" s="205"/>
      <c r="H254" s="209" t="s">
        <v>20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140</v>
      </c>
      <c r="AU254" s="215" t="s">
        <v>78</v>
      </c>
      <c r="AV254" s="11" t="s">
        <v>76</v>
      </c>
      <c r="AW254" s="11" t="s">
        <v>32</v>
      </c>
      <c r="AX254" s="11" t="s">
        <v>68</v>
      </c>
      <c r="AY254" s="215" t="s">
        <v>132</v>
      </c>
    </row>
    <row r="255" spans="2:65" s="12" customFormat="1" ht="13.5">
      <c r="B255" s="216"/>
      <c r="C255" s="217"/>
      <c r="D255" s="218" t="s">
        <v>140</v>
      </c>
      <c r="E255" s="219" t="s">
        <v>20</v>
      </c>
      <c r="F255" s="220" t="s">
        <v>1478</v>
      </c>
      <c r="G255" s="217"/>
      <c r="H255" s="221">
        <v>13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140</v>
      </c>
      <c r="AU255" s="227" t="s">
        <v>78</v>
      </c>
      <c r="AV255" s="12" t="s">
        <v>78</v>
      </c>
      <c r="AW255" s="12" t="s">
        <v>32</v>
      </c>
      <c r="AX255" s="12" t="s">
        <v>76</v>
      </c>
      <c r="AY255" s="227" t="s">
        <v>132</v>
      </c>
    </row>
    <row r="256" spans="2:65" s="1" customFormat="1" ht="22.5" customHeight="1">
      <c r="B256" s="41"/>
      <c r="C256" s="256" t="s">
        <v>456</v>
      </c>
      <c r="D256" s="256" t="s">
        <v>296</v>
      </c>
      <c r="E256" s="257" t="s">
        <v>1181</v>
      </c>
      <c r="F256" s="258" t="s">
        <v>1182</v>
      </c>
      <c r="G256" s="259" t="s">
        <v>145</v>
      </c>
      <c r="H256" s="260">
        <v>3</v>
      </c>
      <c r="I256" s="261"/>
      <c r="J256" s="260">
        <f>ROUND(I256*H256,2)</f>
        <v>0</v>
      </c>
      <c r="K256" s="258" t="s">
        <v>20</v>
      </c>
      <c r="L256" s="262"/>
      <c r="M256" s="263" t="s">
        <v>20</v>
      </c>
      <c r="N256" s="264" t="s">
        <v>39</v>
      </c>
      <c r="O256" s="42"/>
      <c r="P256" s="201">
        <f>O256*H256</f>
        <v>0</v>
      </c>
      <c r="Q256" s="201">
        <v>5.4999999999999997E-3</v>
      </c>
      <c r="R256" s="201">
        <f>Q256*H256</f>
        <v>1.6500000000000001E-2</v>
      </c>
      <c r="S256" s="201">
        <v>0</v>
      </c>
      <c r="T256" s="202">
        <f>S256*H256</f>
        <v>0</v>
      </c>
      <c r="AR256" s="24" t="s">
        <v>172</v>
      </c>
      <c r="AT256" s="24" t="s">
        <v>296</v>
      </c>
      <c r="AU256" s="24" t="s">
        <v>78</v>
      </c>
      <c r="AY256" s="24" t="s">
        <v>132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4" t="s">
        <v>76</v>
      </c>
      <c r="BK256" s="203">
        <f>ROUND(I256*H256,2)</f>
        <v>0</v>
      </c>
      <c r="BL256" s="24" t="s">
        <v>138</v>
      </c>
      <c r="BM256" s="24" t="s">
        <v>1479</v>
      </c>
    </row>
    <row r="257" spans="2:65" s="12" customFormat="1" ht="13.5">
      <c r="B257" s="216"/>
      <c r="C257" s="217"/>
      <c r="D257" s="218" t="s">
        <v>140</v>
      </c>
      <c r="E257" s="219" t="s">
        <v>20</v>
      </c>
      <c r="F257" s="220" t="s">
        <v>1480</v>
      </c>
      <c r="G257" s="217"/>
      <c r="H257" s="221">
        <v>3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140</v>
      </c>
      <c r="AU257" s="227" t="s">
        <v>78</v>
      </c>
      <c r="AV257" s="12" t="s">
        <v>78</v>
      </c>
      <c r="AW257" s="12" t="s">
        <v>32</v>
      </c>
      <c r="AX257" s="12" t="s">
        <v>76</v>
      </c>
      <c r="AY257" s="227" t="s">
        <v>132</v>
      </c>
    </row>
    <row r="258" spans="2:65" s="1" customFormat="1" ht="22.5" customHeight="1">
      <c r="B258" s="41"/>
      <c r="C258" s="256" t="s">
        <v>461</v>
      </c>
      <c r="D258" s="256" t="s">
        <v>296</v>
      </c>
      <c r="E258" s="257" t="s">
        <v>1186</v>
      </c>
      <c r="F258" s="258" t="s">
        <v>1187</v>
      </c>
      <c r="G258" s="259" t="s">
        <v>145</v>
      </c>
      <c r="H258" s="260">
        <v>10</v>
      </c>
      <c r="I258" s="261"/>
      <c r="J258" s="260">
        <f>ROUND(I258*H258,2)</f>
        <v>0</v>
      </c>
      <c r="K258" s="258" t="s">
        <v>20</v>
      </c>
      <c r="L258" s="262"/>
      <c r="M258" s="263" t="s">
        <v>20</v>
      </c>
      <c r="N258" s="264" t="s">
        <v>39</v>
      </c>
      <c r="O258" s="42"/>
      <c r="P258" s="201">
        <f>O258*H258</f>
        <v>0</v>
      </c>
      <c r="Q258" s="201">
        <v>0.01</v>
      </c>
      <c r="R258" s="201">
        <f>Q258*H258</f>
        <v>0.1</v>
      </c>
      <c r="S258" s="201">
        <v>0</v>
      </c>
      <c r="T258" s="202">
        <f>S258*H258</f>
        <v>0</v>
      </c>
      <c r="AR258" s="24" t="s">
        <v>172</v>
      </c>
      <c r="AT258" s="24" t="s">
        <v>296</v>
      </c>
      <c r="AU258" s="24" t="s">
        <v>78</v>
      </c>
      <c r="AY258" s="24" t="s">
        <v>132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24" t="s">
        <v>76</v>
      </c>
      <c r="BK258" s="203">
        <f>ROUND(I258*H258,2)</f>
        <v>0</v>
      </c>
      <c r="BL258" s="24" t="s">
        <v>138</v>
      </c>
      <c r="BM258" s="24" t="s">
        <v>1481</v>
      </c>
    </row>
    <row r="259" spans="2:65" s="12" customFormat="1" ht="13.5">
      <c r="B259" s="216"/>
      <c r="C259" s="217"/>
      <c r="D259" s="218" t="s">
        <v>140</v>
      </c>
      <c r="E259" s="219" t="s">
        <v>20</v>
      </c>
      <c r="F259" s="220" t="s">
        <v>185</v>
      </c>
      <c r="G259" s="217"/>
      <c r="H259" s="221">
        <v>10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140</v>
      </c>
      <c r="AU259" s="227" t="s">
        <v>78</v>
      </c>
      <c r="AV259" s="12" t="s">
        <v>78</v>
      </c>
      <c r="AW259" s="12" t="s">
        <v>32</v>
      </c>
      <c r="AX259" s="12" t="s">
        <v>76</v>
      </c>
      <c r="AY259" s="227" t="s">
        <v>132</v>
      </c>
    </row>
    <row r="260" spans="2:65" s="1" customFormat="1" ht="22.5" customHeight="1">
      <c r="B260" s="41"/>
      <c r="C260" s="256" t="s">
        <v>465</v>
      </c>
      <c r="D260" s="256" t="s">
        <v>296</v>
      </c>
      <c r="E260" s="257" t="s">
        <v>1191</v>
      </c>
      <c r="F260" s="258" t="s">
        <v>1192</v>
      </c>
      <c r="G260" s="259" t="s">
        <v>145</v>
      </c>
      <c r="H260" s="260">
        <v>13</v>
      </c>
      <c r="I260" s="261"/>
      <c r="J260" s="260">
        <f>ROUND(I260*H260,2)</f>
        <v>0</v>
      </c>
      <c r="K260" s="258" t="s">
        <v>20</v>
      </c>
      <c r="L260" s="262"/>
      <c r="M260" s="263" t="s">
        <v>20</v>
      </c>
      <c r="N260" s="264" t="s">
        <v>39</v>
      </c>
      <c r="O260" s="42"/>
      <c r="P260" s="201">
        <f>O260*H260</f>
        <v>0</v>
      </c>
      <c r="Q260" s="201">
        <v>1E-3</v>
      </c>
      <c r="R260" s="201">
        <f>Q260*H260</f>
        <v>1.3000000000000001E-2</v>
      </c>
      <c r="S260" s="201">
        <v>0</v>
      </c>
      <c r="T260" s="202">
        <f>S260*H260</f>
        <v>0</v>
      </c>
      <c r="AR260" s="24" t="s">
        <v>172</v>
      </c>
      <c r="AT260" s="24" t="s">
        <v>296</v>
      </c>
      <c r="AU260" s="24" t="s">
        <v>78</v>
      </c>
      <c r="AY260" s="24" t="s">
        <v>132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76</v>
      </c>
      <c r="BK260" s="203">
        <f>ROUND(I260*H260,2)</f>
        <v>0</v>
      </c>
      <c r="BL260" s="24" t="s">
        <v>138</v>
      </c>
      <c r="BM260" s="24" t="s">
        <v>1482</v>
      </c>
    </row>
    <row r="261" spans="2:65" s="12" customFormat="1" ht="13.5">
      <c r="B261" s="216"/>
      <c r="C261" s="217"/>
      <c r="D261" s="218" t="s">
        <v>140</v>
      </c>
      <c r="E261" s="219" t="s">
        <v>20</v>
      </c>
      <c r="F261" s="220" t="s">
        <v>1478</v>
      </c>
      <c r="G261" s="217"/>
      <c r="H261" s="221">
        <v>13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140</v>
      </c>
      <c r="AU261" s="227" t="s">
        <v>78</v>
      </c>
      <c r="AV261" s="12" t="s">
        <v>78</v>
      </c>
      <c r="AW261" s="12" t="s">
        <v>32</v>
      </c>
      <c r="AX261" s="12" t="s">
        <v>76</v>
      </c>
      <c r="AY261" s="227" t="s">
        <v>132</v>
      </c>
    </row>
    <row r="262" spans="2:65" s="1" customFormat="1" ht="22.5" customHeight="1">
      <c r="B262" s="41"/>
      <c r="C262" s="193" t="s">
        <v>470</v>
      </c>
      <c r="D262" s="193" t="s">
        <v>134</v>
      </c>
      <c r="E262" s="194" t="s">
        <v>1236</v>
      </c>
      <c r="F262" s="195" t="s">
        <v>1237</v>
      </c>
      <c r="G262" s="196" t="s">
        <v>137</v>
      </c>
      <c r="H262" s="197">
        <v>69.5</v>
      </c>
      <c r="I262" s="198"/>
      <c r="J262" s="197">
        <f>ROUND(I262*H262,2)</f>
        <v>0</v>
      </c>
      <c r="K262" s="195" t="s">
        <v>20</v>
      </c>
      <c r="L262" s="61"/>
      <c r="M262" s="199" t="s">
        <v>20</v>
      </c>
      <c r="N262" s="200" t="s">
        <v>39</v>
      </c>
      <c r="O262" s="4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AR262" s="24" t="s">
        <v>138</v>
      </c>
      <c r="AT262" s="24" t="s">
        <v>134</v>
      </c>
      <c r="AU262" s="24" t="s">
        <v>78</v>
      </c>
      <c r="AY262" s="24" t="s">
        <v>132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76</v>
      </c>
      <c r="BK262" s="203">
        <f>ROUND(I262*H262,2)</f>
        <v>0</v>
      </c>
      <c r="BL262" s="24" t="s">
        <v>138</v>
      </c>
      <c r="BM262" s="24" t="s">
        <v>1483</v>
      </c>
    </row>
    <row r="263" spans="2:65" s="12" customFormat="1" ht="13.5">
      <c r="B263" s="216"/>
      <c r="C263" s="217"/>
      <c r="D263" s="218" t="s">
        <v>140</v>
      </c>
      <c r="E263" s="219" t="s">
        <v>20</v>
      </c>
      <c r="F263" s="220" t="s">
        <v>977</v>
      </c>
      <c r="G263" s="217"/>
      <c r="H263" s="221">
        <v>69.5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140</v>
      </c>
      <c r="AU263" s="227" t="s">
        <v>78</v>
      </c>
      <c r="AV263" s="12" t="s">
        <v>78</v>
      </c>
      <c r="AW263" s="12" t="s">
        <v>32</v>
      </c>
      <c r="AX263" s="12" t="s">
        <v>76</v>
      </c>
      <c r="AY263" s="227" t="s">
        <v>132</v>
      </c>
    </row>
    <row r="264" spans="2:65" s="1" customFormat="1" ht="22.5" customHeight="1">
      <c r="B264" s="41"/>
      <c r="C264" s="193" t="s">
        <v>474</v>
      </c>
      <c r="D264" s="193" t="s">
        <v>134</v>
      </c>
      <c r="E264" s="194" t="s">
        <v>1244</v>
      </c>
      <c r="F264" s="195" t="s">
        <v>1245</v>
      </c>
      <c r="G264" s="196" t="s">
        <v>137</v>
      </c>
      <c r="H264" s="197">
        <v>233.5</v>
      </c>
      <c r="I264" s="198"/>
      <c r="J264" s="197">
        <f>ROUND(I264*H264,2)</f>
        <v>0</v>
      </c>
      <c r="K264" s="195" t="s">
        <v>20</v>
      </c>
      <c r="L264" s="61"/>
      <c r="M264" s="199" t="s">
        <v>20</v>
      </c>
      <c r="N264" s="200" t="s">
        <v>39</v>
      </c>
      <c r="O264" s="42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AR264" s="24" t="s">
        <v>138</v>
      </c>
      <c r="AT264" s="24" t="s">
        <v>134</v>
      </c>
      <c r="AU264" s="24" t="s">
        <v>78</v>
      </c>
      <c r="AY264" s="24" t="s">
        <v>132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4" t="s">
        <v>76</v>
      </c>
      <c r="BK264" s="203">
        <f>ROUND(I264*H264,2)</f>
        <v>0</v>
      </c>
      <c r="BL264" s="24" t="s">
        <v>138</v>
      </c>
      <c r="BM264" s="24" t="s">
        <v>1484</v>
      </c>
    </row>
    <row r="265" spans="2:65" s="12" customFormat="1" ht="13.5">
      <c r="B265" s="216"/>
      <c r="C265" s="217"/>
      <c r="D265" s="218" t="s">
        <v>140</v>
      </c>
      <c r="E265" s="219" t="s">
        <v>20</v>
      </c>
      <c r="F265" s="220" t="s">
        <v>1336</v>
      </c>
      <c r="G265" s="217"/>
      <c r="H265" s="221">
        <v>233.5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140</v>
      </c>
      <c r="AU265" s="227" t="s">
        <v>78</v>
      </c>
      <c r="AV265" s="12" t="s">
        <v>78</v>
      </c>
      <c r="AW265" s="12" t="s">
        <v>32</v>
      </c>
      <c r="AX265" s="12" t="s">
        <v>76</v>
      </c>
      <c r="AY265" s="227" t="s">
        <v>132</v>
      </c>
    </row>
    <row r="266" spans="2:65" s="1" customFormat="1" ht="22.5" customHeight="1">
      <c r="B266" s="41"/>
      <c r="C266" s="193" t="s">
        <v>479</v>
      </c>
      <c r="D266" s="193" t="s">
        <v>134</v>
      </c>
      <c r="E266" s="194" t="s">
        <v>1249</v>
      </c>
      <c r="F266" s="195" t="s">
        <v>1250</v>
      </c>
      <c r="G266" s="196" t="s">
        <v>145</v>
      </c>
      <c r="H266" s="197">
        <v>8</v>
      </c>
      <c r="I266" s="198"/>
      <c r="J266" s="197">
        <f>ROUND(I266*H266,2)</f>
        <v>0</v>
      </c>
      <c r="K266" s="195" t="s">
        <v>20</v>
      </c>
      <c r="L266" s="61"/>
      <c r="M266" s="199" t="s">
        <v>20</v>
      </c>
      <c r="N266" s="200" t="s">
        <v>39</v>
      </c>
      <c r="O266" s="42"/>
      <c r="P266" s="201">
        <f>O266*H266</f>
        <v>0</v>
      </c>
      <c r="Q266" s="201">
        <v>0.46005000000000001</v>
      </c>
      <c r="R266" s="201">
        <f>Q266*H266</f>
        <v>3.6804000000000001</v>
      </c>
      <c r="S266" s="201">
        <v>0</v>
      </c>
      <c r="T266" s="202">
        <f>S266*H266</f>
        <v>0</v>
      </c>
      <c r="AR266" s="24" t="s">
        <v>138</v>
      </c>
      <c r="AT266" s="24" t="s">
        <v>134</v>
      </c>
      <c r="AU266" s="24" t="s">
        <v>78</v>
      </c>
      <c r="AY266" s="24" t="s">
        <v>132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4" t="s">
        <v>76</v>
      </c>
      <c r="BK266" s="203">
        <f>ROUND(I266*H266,2)</f>
        <v>0</v>
      </c>
      <c r="BL266" s="24" t="s">
        <v>138</v>
      </c>
      <c r="BM266" s="24" t="s">
        <v>1485</v>
      </c>
    </row>
    <row r="267" spans="2:65" s="12" customFormat="1" ht="13.5">
      <c r="B267" s="216"/>
      <c r="C267" s="217"/>
      <c r="D267" s="218" t="s">
        <v>140</v>
      </c>
      <c r="E267" s="219" t="s">
        <v>20</v>
      </c>
      <c r="F267" s="220" t="s">
        <v>172</v>
      </c>
      <c r="G267" s="217"/>
      <c r="H267" s="221">
        <v>8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140</v>
      </c>
      <c r="AU267" s="227" t="s">
        <v>78</v>
      </c>
      <c r="AV267" s="12" t="s">
        <v>78</v>
      </c>
      <c r="AW267" s="12" t="s">
        <v>32</v>
      </c>
      <c r="AX267" s="12" t="s">
        <v>76</v>
      </c>
      <c r="AY267" s="227" t="s">
        <v>132</v>
      </c>
    </row>
    <row r="268" spans="2:65" s="1" customFormat="1" ht="22.5" customHeight="1">
      <c r="B268" s="41"/>
      <c r="C268" s="193" t="s">
        <v>484</v>
      </c>
      <c r="D268" s="193" t="s">
        <v>134</v>
      </c>
      <c r="E268" s="194" t="s">
        <v>1276</v>
      </c>
      <c r="F268" s="195" t="s">
        <v>1277</v>
      </c>
      <c r="G268" s="196" t="s">
        <v>145</v>
      </c>
      <c r="H268" s="197">
        <v>8</v>
      </c>
      <c r="I268" s="198"/>
      <c r="J268" s="197">
        <f>ROUND(I268*H268,2)</f>
        <v>0</v>
      </c>
      <c r="K268" s="195" t="s">
        <v>20</v>
      </c>
      <c r="L268" s="61"/>
      <c r="M268" s="199" t="s">
        <v>20</v>
      </c>
      <c r="N268" s="200" t="s">
        <v>39</v>
      </c>
      <c r="O268" s="42"/>
      <c r="P268" s="201">
        <f>O268*H268</f>
        <v>0</v>
      </c>
      <c r="Q268" s="201">
        <v>3.1E-4</v>
      </c>
      <c r="R268" s="201">
        <f>Q268*H268</f>
        <v>2.48E-3</v>
      </c>
      <c r="S268" s="201">
        <v>0</v>
      </c>
      <c r="T268" s="202">
        <f>S268*H268</f>
        <v>0</v>
      </c>
      <c r="AR268" s="24" t="s">
        <v>138</v>
      </c>
      <c r="AT268" s="24" t="s">
        <v>134</v>
      </c>
      <c r="AU268" s="24" t="s">
        <v>78</v>
      </c>
      <c r="AY268" s="24" t="s">
        <v>132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4" t="s">
        <v>76</v>
      </c>
      <c r="BK268" s="203">
        <f>ROUND(I268*H268,2)</f>
        <v>0</v>
      </c>
      <c r="BL268" s="24" t="s">
        <v>138</v>
      </c>
      <c r="BM268" s="24" t="s">
        <v>1486</v>
      </c>
    </row>
    <row r="269" spans="2:65" s="12" customFormat="1" ht="13.5">
      <c r="B269" s="216"/>
      <c r="C269" s="217"/>
      <c r="D269" s="218" t="s">
        <v>140</v>
      </c>
      <c r="E269" s="219" t="s">
        <v>20</v>
      </c>
      <c r="F269" s="220" t="s">
        <v>172</v>
      </c>
      <c r="G269" s="217"/>
      <c r="H269" s="221">
        <v>8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140</v>
      </c>
      <c r="AU269" s="227" t="s">
        <v>78</v>
      </c>
      <c r="AV269" s="12" t="s">
        <v>78</v>
      </c>
      <c r="AW269" s="12" t="s">
        <v>32</v>
      </c>
      <c r="AX269" s="12" t="s">
        <v>76</v>
      </c>
      <c r="AY269" s="227" t="s">
        <v>132</v>
      </c>
    </row>
    <row r="270" spans="2:65" s="1" customFormat="1" ht="22.5" customHeight="1">
      <c r="B270" s="41"/>
      <c r="C270" s="193" t="s">
        <v>489</v>
      </c>
      <c r="D270" s="193" t="s">
        <v>134</v>
      </c>
      <c r="E270" s="194" t="s">
        <v>1280</v>
      </c>
      <c r="F270" s="195" t="s">
        <v>1281</v>
      </c>
      <c r="G270" s="196" t="s">
        <v>137</v>
      </c>
      <c r="H270" s="197">
        <v>256.85000000000002</v>
      </c>
      <c r="I270" s="198"/>
      <c r="J270" s="197">
        <f>ROUND(I270*H270,2)</f>
        <v>0</v>
      </c>
      <c r="K270" s="195" t="s">
        <v>20</v>
      </c>
      <c r="L270" s="61"/>
      <c r="M270" s="199" t="s">
        <v>20</v>
      </c>
      <c r="N270" s="200" t="s">
        <v>39</v>
      </c>
      <c r="O270" s="42"/>
      <c r="P270" s="201">
        <f>O270*H270</f>
        <v>0</v>
      </c>
      <c r="Q270" s="201">
        <v>1.9000000000000001E-4</v>
      </c>
      <c r="R270" s="201">
        <f>Q270*H270</f>
        <v>4.8801500000000005E-2</v>
      </c>
      <c r="S270" s="201">
        <v>0</v>
      </c>
      <c r="T270" s="202">
        <f>S270*H270</f>
        <v>0</v>
      </c>
      <c r="AR270" s="24" t="s">
        <v>138</v>
      </c>
      <c r="AT270" s="24" t="s">
        <v>134</v>
      </c>
      <c r="AU270" s="24" t="s">
        <v>78</v>
      </c>
      <c r="AY270" s="24" t="s">
        <v>132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4" t="s">
        <v>76</v>
      </c>
      <c r="BK270" s="203">
        <f>ROUND(I270*H270,2)</f>
        <v>0</v>
      </c>
      <c r="BL270" s="24" t="s">
        <v>138</v>
      </c>
      <c r="BM270" s="24" t="s">
        <v>1487</v>
      </c>
    </row>
    <row r="271" spans="2:65" s="12" customFormat="1" ht="13.5">
      <c r="B271" s="216"/>
      <c r="C271" s="217"/>
      <c r="D271" s="218" t="s">
        <v>140</v>
      </c>
      <c r="E271" s="219" t="s">
        <v>20</v>
      </c>
      <c r="F271" s="220" t="s">
        <v>1488</v>
      </c>
      <c r="G271" s="217"/>
      <c r="H271" s="221">
        <v>256.85000000000002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140</v>
      </c>
      <c r="AU271" s="227" t="s">
        <v>78</v>
      </c>
      <c r="AV271" s="12" t="s">
        <v>78</v>
      </c>
      <c r="AW271" s="12" t="s">
        <v>32</v>
      </c>
      <c r="AX271" s="12" t="s">
        <v>76</v>
      </c>
      <c r="AY271" s="227" t="s">
        <v>132</v>
      </c>
    </row>
    <row r="272" spans="2:65" s="1" customFormat="1" ht="22.5" customHeight="1">
      <c r="B272" s="41"/>
      <c r="C272" s="193" t="s">
        <v>493</v>
      </c>
      <c r="D272" s="193" t="s">
        <v>134</v>
      </c>
      <c r="E272" s="194" t="s">
        <v>1285</v>
      </c>
      <c r="F272" s="195" t="s">
        <v>1286</v>
      </c>
      <c r="G272" s="196" t="s">
        <v>137</v>
      </c>
      <c r="H272" s="197">
        <v>233.5</v>
      </c>
      <c r="I272" s="198"/>
      <c r="J272" s="197">
        <f>ROUND(I272*H272,2)</f>
        <v>0</v>
      </c>
      <c r="K272" s="195" t="s">
        <v>20</v>
      </c>
      <c r="L272" s="61"/>
      <c r="M272" s="199" t="s">
        <v>20</v>
      </c>
      <c r="N272" s="200" t="s">
        <v>39</v>
      </c>
      <c r="O272" s="42"/>
      <c r="P272" s="201">
        <f>O272*H272</f>
        <v>0</v>
      </c>
      <c r="Q272" s="201">
        <v>6.9999999999999994E-5</v>
      </c>
      <c r="R272" s="201">
        <f>Q272*H272</f>
        <v>1.6344999999999998E-2</v>
      </c>
      <c r="S272" s="201">
        <v>0</v>
      </c>
      <c r="T272" s="202">
        <f>S272*H272</f>
        <v>0</v>
      </c>
      <c r="AR272" s="24" t="s">
        <v>138</v>
      </c>
      <c r="AT272" s="24" t="s">
        <v>134</v>
      </c>
      <c r="AU272" s="24" t="s">
        <v>78</v>
      </c>
      <c r="AY272" s="24" t="s">
        <v>132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76</v>
      </c>
      <c r="BK272" s="203">
        <f>ROUND(I272*H272,2)</f>
        <v>0</v>
      </c>
      <c r="BL272" s="24" t="s">
        <v>138</v>
      </c>
      <c r="BM272" s="24" t="s">
        <v>1489</v>
      </c>
    </row>
    <row r="273" spans="2:65" s="12" customFormat="1" ht="13.5">
      <c r="B273" s="216"/>
      <c r="C273" s="217"/>
      <c r="D273" s="206" t="s">
        <v>140</v>
      </c>
      <c r="E273" s="228" t="s">
        <v>20</v>
      </c>
      <c r="F273" s="229" t="s">
        <v>1336</v>
      </c>
      <c r="G273" s="217"/>
      <c r="H273" s="230">
        <v>233.5</v>
      </c>
      <c r="I273" s="222"/>
      <c r="J273" s="217"/>
      <c r="K273" s="217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140</v>
      </c>
      <c r="AU273" s="227" t="s">
        <v>78</v>
      </c>
      <c r="AV273" s="12" t="s">
        <v>78</v>
      </c>
      <c r="AW273" s="12" t="s">
        <v>32</v>
      </c>
      <c r="AX273" s="12" t="s">
        <v>76</v>
      </c>
      <c r="AY273" s="227" t="s">
        <v>132</v>
      </c>
    </row>
    <row r="274" spans="2:65" s="10" customFormat="1" ht="29.85" customHeight="1">
      <c r="B274" s="176"/>
      <c r="C274" s="177"/>
      <c r="D274" s="190" t="s">
        <v>67</v>
      </c>
      <c r="E274" s="191" t="s">
        <v>177</v>
      </c>
      <c r="F274" s="191" t="s">
        <v>528</v>
      </c>
      <c r="G274" s="177"/>
      <c r="H274" s="177"/>
      <c r="I274" s="180"/>
      <c r="J274" s="192">
        <f>BK274</f>
        <v>0</v>
      </c>
      <c r="K274" s="177"/>
      <c r="L274" s="182"/>
      <c r="M274" s="183"/>
      <c r="N274" s="184"/>
      <c r="O274" s="184"/>
      <c r="P274" s="185">
        <f>SUM(P275:P276)</f>
        <v>0</v>
      </c>
      <c r="Q274" s="184"/>
      <c r="R274" s="185">
        <f>SUM(R275:R276)</f>
        <v>0</v>
      </c>
      <c r="S274" s="184"/>
      <c r="T274" s="186">
        <f>SUM(T275:T276)</f>
        <v>0</v>
      </c>
      <c r="AR274" s="187" t="s">
        <v>76</v>
      </c>
      <c r="AT274" s="188" t="s">
        <v>67</v>
      </c>
      <c r="AU274" s="188" t="s">
        <v>76</v>
      </c>
      <c r="AY274" s="187" t="s">
        <v>132</v>
      </c>
      <c r="BK274" s="189">
        <f>SUM(BK275:BK276)</f>
        <v>0</v>
      </c>
    </row>
    <row r="275" spans="2:65" s="1" customFormat="1" ht="22.5" customHeight="1">
      <c r="B275" s="41"/>
      <c r="C275" s="193" t="s">
        <v>497</v>
      </c>
      <c r="D275" s="193" t="s">
        <v>134</v>
      </c>
      <c r="E275" s="194" t="s">
        <v>1290</v>
      </c>
      <c r="F275" s="195" t="s">
        <v>1291</v>
      </c>
      <c r="G275" s="196" t="s">
        <v>137</v>
      </c>
      <c r="H275" s="197">
        <v>77.25</v>
      </c>
      <c r="I275" s="198"/>
      <c r="J275" s="197">
        <f>ROUND(I275*H275,2)</f>
        <v>0</v>
      </c>
      <c r="K275" s="195" t="s">
        <v>20</v>
      </c>
      <c r="L275" s="61"/>
      <c r="M275" s="199" t="s">
        <v>20</v>
      </c>
      <c r="N275" s="200" t="s">
        <v>39</v>
      </c>
      <c r="O275" s="42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AR275" s="24" t="s">
        <v>138</v>
      </c>
      <c r="AT275" s="24" t="s">
        <v>134</v>
      </c>
      <c r="AU275" s="24" t="s">
        <v>78</v>
      </c>
      <c r="AY275" s="24" t="s">
        <v>132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76</v>
      </c>
      <c r="BK275" s="203">
        <f>ROUND(I275*H275,2)</f>
        <v>0</v>
      </c>
      <c r="BL275" s="24" t="s">
        <v>138</v>
      </c>
      <c r="BM275" s="24" t="s">
        <v>1490</v>
      </c>
    </row>
    <row r="276" spans="2:65" s="12" customFormat="1" ht="13.5">
      <c r="B276" s="216"/>
      <c r="C276" s="217"/>
      <c r="D276" s="206" t="s">
        <v>140</v>
      </c>
      <c r="E276" s="228" t="s">
        <v>20</v>
      </c>
      <c r="F276" s="229" t="s">
        <v>1491</v>
      </c>
      <c r="G276" s="217"/>
      <c r="H276" s="230">
        <v>77.25</v>
      </c>
      <c r="I276" s="222"/>
      <c r="J276" s="217"/>
      <c r="K276" s="217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140</v>
      </c>
      <c r="AU276" s="227" t="s">
        <v>78</v>
      </c>
      <c r="AV276" s="12" t="s">
        <v>78</v>
      </c>
      <c r="AW276" s="12" t="s">
        <v>32</v>
      </c>
      <c r="AX276" s="12" t="s">
        <v>76</v>
      </c>
      <c r="AY276" s="227" t="s">
        <v>132</v>
      </c>
    </row>
    <row r="277" spans="2:65" s="10" customFormat="1" ht="29.85" customHeight="1">
      <c r="B277" s="176"/>
      <c r="C277" s="177"/>
      <c r="D277" s="190" t="s">
        <v>67</v>
      </c>
      <c r="E277" s="191" t="s">
        <v>539</v>
      </c>
      <c r="F277" s="191" t="s">
        <v>540</v>
      </c>
      <c r="G277" s="177"/>
      <c r="H277" s="177"/>
      <c r="I277" s="180"/>
      <c r="J277" s="192">
        <f>BK277</f>
        <v>0</v>
      </c>
      <c r="K277" s="177"/>
      <c r="L277" s="182"/>
      <c r="M277" s="183"/>
      <c r="N277" s="184"/>
      <c r="O277" s="184"/>
      <c r="P277" s="185">
        <f>SUM(P278:P287)</f>
        <v>0</v>
      </c>
      <c r="Q277" s="184"/>
      <c r="R277" s="185">
        <f>SUM(R278:R287)</f>
        <v>0</v>
      </c>
      <c r="S277" s="184"/>
      <c r="T277" s="186">
        <f>SUM(T278:T287)</f>
        <v>0</v>
      </c>
      <c r="AR277" s="187" t="s">
        <v>76</v>
      </c>
      <c r="AT277" s="188" t="s">
        <v>67</v>
      </c>
      <c r="AU277" s="188" t="s">
        <v>76</v>
      </c>
      <c r="AY277" s="187" t="s">
        <v>132</v>
      </c>
      <c r="BK277" s="189">
        <f>SUM(BK278:BK287)</f>
        <v>0</v>
      </c>
    </row>
    <row r="278" spans="2:65" s="1" customFormat="1" ht="22.5" customHeight="1">
      <c r="B278" s="41"/>
      <c r="C278" s="193" t="s">
        <v>501</v>
      </c>
      <c r="D278" s="193" t="s">
        <v>134</v>
      </c>
      <c r="E278" s="194" t="s">
        <v>542</v>
      </c>
      <c r="F278" s="195" t="s">
        <v>543</v>
      </c>
      <c r="G278" s="196" t="s">
        <v>284</v>
      </c>
      <c r="H278" s="197">
        <v>125.84</v>
      </c>
      <c r="I278" s="198"/>
      <c r="J278" s="197">
        <f>ROUND(I278*H278,2)</f>
        <v>0</v>
      </c>
      <c r="K278" s="195" t="s">
        <v>20</v>
      </c>
      <c r="L278" s="61"/>
      <c r="M278" s="199" t="s">
        <v>20</v>
      </c>
      <c r="N278" s="200" t="s">
        <v>39</v>
      </c>
      <c r="O278" s="42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AR278" s="24" t="s">
        <v>138</v>
      </c>
      <c r="AT278" s="24" t="s">
        <v>134</v>
      </c>
      <c r="AU278" s="24" t="s">
        <v>78</v>
      </c>
      <c r="AY278" s="24" t="s">
        <v>132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4" t="s">
        <v>76</v>
      </c>
      <c r="BK278" s="203">
        <f>ROUND(I278*H278,2)</f>
        <v>0</v>
      </c>
      <c r="BL278" s="24" t="s">
        <v>138</v>
      </c>
      <c r="BM278" s="24" t="s">
        <v>1492</v>
      </c>
    </row>
    <row r="279" spans="2:65" s="11" customFormat="1" ht="13.5">
      <c r="B279" s="204"/>
      <c r="C279" s="205"/>
      <c r="D279" s="206" t="s">
        <v>140</v>
      </c>
      <c r="E279" s="207" t="s">
        <v>20</v>
      </c>
      <c r="F279" s="208" t="s">
        <v>1493</v>
      </c>
      <c r="G279" s="205"/>
      <c r="H279" s="209" t="s">
        <v>20</v>
      </c>
      <c r="I279" s="210"/>
      <c r="J279" s="205"/>
      <c r="K279" s="205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140</v>
      </c>
      <c r="AU279" s="215" t="s">
        <v>78</v>
      </c>
      <c r="AV279" s="11" t="s">
        <v>76</v>
      </c>
      <c r="AW279" s="11" t="s">
        <v>32</v>
      </c>
      <c r="AX279" s="11" t="s">
        <v>68</v>
      </c>
      <c r="AY279" s="215" t="s">
        <v>132</v>
      </c>
    </row>
    <row r="280" spans="2:65" s="12" customFormat="1" ht="13.5">
      <c r="B280" s="216"/>
      <c r="C280" s="217"/>
      <c r="D280" s="218" t="s">
        <v>140</v>
      </c>
      <c r="E280" s="219" t="s">
        <v>20</v>
      </c>
      <c r="F280" s="220" t="s">
        <v>1494</v>
      </c>
      <c r="G280" s="217"/>
      <c r="H280" s="221">
        <v>125.84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140</v>
      </c>
      <c r="AU280" s="227" t="s">
        <v>78</v>
      </c>
      <c r="AV280" s="12" t="s">
        <v>78</v>
      </c>
      <c r="AW280" s="12" t="s">
        <v>32</v>
      </c>
      <c r="AX280" s="12" t="s">
        <v>76</v>
      </c>
      <c r="AY280" s="227" t="s">
        <v>132</v>
      </c>
    </row>
    <row r="281" spans="2:65" s="1" customFormat="1" ht="22.5" customHeight="1">
      <c r="B281" s="41"/>
      <c r="C281" s="193" t="s">
        <v>505</v>
      </c>
      <c r="D281" s="193" t="s">
        <v>134</v>
      </c>
      <c r="E281" s="194" t="s">
        <v>548</v>
      </c>
      <c r="F281" s="195" t="s">
        <v>549</v>
      </c>
      <c r="G281" s="196" t="s">
        <v>284</v>
      </c>
      <c r="H281" s="197">
        <v>1132.56</v>
      </c>
      <c r="I281" s="198"/>
      <c r="J281" s="197">
        <f>ROUND(I281*H281,2)</f>
        <v>0</v>
      </c>
      <c r="K281" s="195" t="s">
        <v>20</v>
      </c>
      <c r="L281" s="61"/>
      <c r="M281" s="199" t="s">
        <v>20</v>
      </c>
      <c r="N281" s="200" t="s">
        <v>39</v>
      </c>
      <c r="O281" s="4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4" t="s">
        <v>138</v>
      </c>
      <c r="AT281" s="24" t="s">
        <v>134</v>
      </c>
      <c r="AU281" s="24" t="s">
        <v>78</v>
      </c>
      <c r="AY281" s="24" t="s">
        <v>132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76</v>
      </c>
      <c r="BK281" s="203">
        <f>ROUND(I281*H281,2)</f>
        <v>0</v>
      </c>
      <c r="BL281" s="24" t="s">
        <v>138</v>
      </c>
      <c r="BM281" s="24" t="s">
        <v>1495</v>
      </c>
    </row>
    <row r="282" spans="2:65" s="11" customFormat="1" ht="13.5">
      <c r="B282" s="204"/>
      <c r="C282" s="205"/>
      <c r="D282" s="206" t="s">
        <v>140</v>
      </c>
      <c r="E282" s="207" t="s">
        <v>20</v>
      </c>
      <c r="F282" s="208" t="s">
        <v>551</v>
      </c>
      <c r="G282" s="205"/>
      <c r="H282" s="209" t="s">
        <v>20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140</v>
      </c>
      <c r="AU282" s="215" t="s">
        <v>78</v>
      </c>
      <c r="AV282" s="11" t="s">
        <v>76</v>
      </c>
      <c r="AW282" s="11" t="s">
        <v>32</v>
      </c>
      <c r="AX282" s="11" t="s">
        <v>68</v>
      </c>
      <c r="AY282" s="215" t="s">
        <v>132</v>
      </c>
    </row>
    <row r="283" spans="2:65" s="12" customFormat="1" ht="13.5">
      <c r="B283" s="216"/>
      <c r="C283" s="217"/>
      <c r="D283" s="218" t="s">
        <v>140</v>
      </c>
      <c r="E283" s="219" t="s">
        <v>20</v>
      </c>
      <c r="F283" s="220" t="s">
        <v>1496</v>
      </c>
      <c r="G283" s="217"/>
      <c r="H283" s="221">
        <v>1132.56</v>
      </c>
      <c r="I283" s="222"/>
      <c r="J283" s="217"/>
      <c r="K283" s="217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140</v>
      </c>
      <c r="AU283" s="227" t="s">
        <v>78</v>
      </c>
      <c r="AV283" s="12" t="s">
        <v>78</v>
      </c>
      <c r="AW283" s="12" t="s">
        <v>32</v>
      </c>
      <c r="AX283" s="12" t="s">
        <v>76</v>
      </c>
      <c r="AY283" s="227" t="s">
        <v>132</v>
      </c>
    </row>
    <row r="284" spans="2:65" s="1" customFormat="1" ht="22.5" customHeight="1">
      <c r="B284" s="41"/>
      <c r="C284" s="193" t="s">
        <v>510</v>
      </c>
      <c r="D284" s="193" t="s">
        <v>134</v>
      </c>
      <c r="E284" s="194" t="s">
        <v>559</v>
      </c>
      <c r="F284" s="195" t="s">
        <v>560</v>
      </c>
      <c r="G284" s="196" t="s">
        <v>284</v>
      </c>
      <c r="H284" s="197">
        <v>21.67</v>
      </c>
      <c r="I284" s="198"/>
      <c r="J284" s="197">
        <f>ROUND(I284*H284,2)</f>
        <v>0</v>
      </c>
      <c r="K284" s="195" t="s">
        <v>20</v>
      </c>
      <c r="L284" s="61"/>
      <c r="M284" s="199" t="s">
        <v>20</v>
      </c>
      <c r="N284" s="200" t="s">
        <v>39</v>
      </c>
      <c r="O284" s="4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AR284" s="24" t="s">
        <v>138</v>
      </c>
      <c r="AT284" s="24" t="s">
        <v>134</v>
      </c>
      <c r="AU284" s="24" t="s">
        <v>78</v>
      </c>
      <c r="AY284" s="24" t="s">
        <v>132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4" t="s">
        <v>76</v>
      </c>
      <c r="BK284" s="203">
        <f>ROUND(I284*H284,2)</f>
        <v>0</v>
      </c>
      <c r="BL284" s="24" t="s">
        <v>138</v>
      </c>
      <c r="BM284" s="24" t="s">
        <v>1497</v>
      </c>
    </row>
    <row r="285" spans="2:65" s="12" customFormat="1" ht="13.5">
      <c r="B285" s="216"/>
      <c r="C285" s="217"/>
      <c r="D285" s="218" t="s">
        <v>140</v>
      </c>
      <c r="E285" s="219" t="s">
        <v>20</v>
      </c>
      <c r="F285" s="220" t="s">
        <v>1498</v>
      </c>
      <c r="G285" s="217"/>
      <c r="H285" s="221">
        <v>21.67</v>
      </c>
      <c r="I285" s="222"/>
      <c r="J285" s="217"/>
      <c r="K285" s="217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140</v>
      </c>
      <c r="AU285" s="227" t="s">
        <v>78</v>
      </c>
      <c r="AV285" s="12" t="s">
        <v>78</v>
      </c>
      <c r="AW285" s="12" t="s">
        <v>32</v>
      </c>
      <c r="AX285" s="12" t="s">
        <v>76</v>
      </c>
      <c r="AY285" s="227" t="s">
        <v>132</v>
      </c>
    </row>
    <row r="286" spans="2:65" s="1" customFormat="1" ht="22.5" customHeight="1">
      <c r="B286" s="41"/>
      <c r="C286" s="193" t="s">
        <v>515</v>
      </c>
      <c r="D286" s="193" t="s">
        <v>134</v>
      </c>
      <c r="E286" s="194" t="s">
        <v>564</v>
      </c>
      <c r="F286" s="195" t="s">
        <v>565</v>
      </c>
      <c r="G286" s="196" t="s">
        <v>284</v>
      </c>
      <c r="H286" s="197">
        <v>104.18</v>
      </c>
      <c r="I286" s="198"/>
      <c r="J286" s="197">
        <f>ROUND(I286*H286,2)</f>
        <v>0</v>
      </c>
      <c r="K286" s="195" t="s">
        <v>20</v>
      </c>
      <c r="L286" s="61"/>
      <c r="M286" s="199" t="s">
        <v>20</v>
      </c>
      <c r="N286" s="200" t="s">
        <v>39</v>
      </c>
      <c r="O286" s="42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AR286" s="24" t="s">
        <v>138</v>
      </c>
      <c r="AT286" s="24" t="s">
        <v>134</v>
      </c>
      <c r="AU286" s="24" t="s">
        <v>78</v>
      </c>
      <c r="AY286" s="24" t="s">
        <v>132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4" t="s">
        <v>76</v>
      </c>
      <c r="BK286" s="203">
        <f>ROUND(I286*H286,2)</f>
        <v>0</v>
      </c>
      <c r="BL286" s="24" t="s">
        <v>138</v>
      </c>
      <c r="BM286" s="24" t="s">
        <v>1499</v>
      </c>
    </row>
    <row r="287" spans="2:65" s="12" customFormat="1" ht="13.5">
      <c r="B287" s="216"/>
      <c r="C287" s="217"/>
      <c r="D287" s="206" t="s">
        <v>140</v>
      </c>
      <c r="E287" s="228" t="s">
        <v>20</v>
      </c>
      <c r="F287" s="229" t="s">
        <v>1500</v>
      </c>
      <c r="G287" s="217"/>
      <c r="H287" s="230">
        <v>104.18</v>
      </c>
      <c r="I287" s="222"/>
      <c r="J287" s="217"/>
      <c r="K287" s="217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140</v>
      </c>
      <c r="AU287" s="227" t="s">
        <v>78</v>
      </c>
      <c r="AV287" s="12" t="s">
        <v>78</v>
      </c>
      <c r="AW287" s="12" t="s">
        <v>32</v>
      </c>
      <c r="AX287" s="12" t="s">
        <v>76</v>
      </c>
      <c r="AY287" s="227" t="s">
        <v>132</v>
      </c>
    </row>
    <row r="288" spans="2:65" s="10" customFormat="1" ht="29.85" customHeight="1">
      <c r="B288" s="176"/>
      <c r="C288" s="177"/>
      <c r="D288" s="190" t="s">
        <v>67</v>
      </c>
      <c r="E288" s="191" t="s">
        <v>568</v>
      </c>
      <c r="F288" s="191" t="s">
        <v>569</v>
      </c>
      <c r="G288" s="177"/>
      <c r="H288" s="177"/>
      <c r="I288" s="180"/>
      <c r="J288" s="192">
        <f>BK288</f>
        <v>0</v>
      </c>
      <c r="K288" s="177"/>
      <c r="L288" s="182"/>
      <c r="M288" s="183"/>
      <c r="N288" s="184"/>
      <c r="O288" s="184"/>
      <c r="P288" s="185">
        <f>P289</f>
        <v>0</v>
      </c>
      <c r="Q288" s="184"/>
      <c r="R288" s="185">
        <f>R289</f>
        <v>0</v>
      </c>
      <c r="S288" s="184"/>
      <c r="T288" s="186">
        <f>T289</f>
        <v>0</v>
      </c>
      <c r="AR288" s="187" t="s">
        <v>76</v>
      </c>
      <c r="AT288" s="188" t="s">
        <v>67</v>
      </c>
      <c r="AU288" s="188" t="s">
        <v>76</v>
      </c>
      <c r="AY288" s="187" t="s">
        <v>132</v>
      </c>
      <c r="BK288" s="189">
        <f>BK289</f>
        <v>0</v>
      </c>
    </row>
    <row r="289" spans="2:65" s="1" customFormat="1" ht="22.5" customHeight="1">
      <c r="B289" s="41"/>
      <c r="C289" s="193" t="s">
        <v>520</v>
      </c>
      <c r="D289" s="193" t="s">
        <v>134</v>
      </c>
      <c r="E289" s="194" t="s">
        <v>1311</v>
      </c>
      <c r="F289" s="195" t="s">
        <v>1312</v>
      </c>
      <c r="G289" s="196" t="s">
        <v>284</v>
      </c>
      <c r="H289" s="197">
        <v>609.15</v>
      </c>
      <c r="I289" s="198"/>
      <c r="J289" s="197">
        <f>ROUND(I289*H289,2)</f>
        <v>0</v>
      </c>
      <c r="K289" s="195" t="s">
        <v>20</v>
      </c>
      <c r="L289" s="61"/>
      <c r="M289" s="199" t="s">
        <v>20</v>
      </c>
      <c r="N289" s="265" t="s">
        <v>39</v>
      </c>
      <c r="O289" s="266"/>
      <c r="P289" s="267">
        <f>O289*H289</f>
        <v>0</v>
      </c>
      <c r="Q289" s="267">
        <v>0</v>
      </c>
      <c r="R289" s="267">
        <f>Q289*H289</f>
        <v>0</v>
      </c>
      <c r="S289" s="267">
        <v>0</v>
      </c>
      <c r="T289" s="268">
        <f>S289*H289</f>
        <v>0</v>
      </c>
      <c r="AR289" s="24" t="s">
        <v>138</v>
      </c>
      <c r="AT289" s="24" t="s">
        <v>134</v>
      </c>
      <c r="AU289" s="24" t="s">
        <v>78</v>
      </c>
      <c r="AY289" s="24" t="s">
        <v>132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4" t="s">
        <v>76</v>
      </c>
      <c r="BK289" s="203">
        <f>ROUND(I289*H289,2)</f>
        <v>0</v>
      </c>
      <c r="BL289" s="24" t="s">
        <v>138</v>
      </c>
      <c r="BM289" s="24" t="s">
        <v>1501</v>
      </c>
    </row>
    <row r="290" spans="2:65" s="1" customFormat="1" ht="6.95" customHeight="1">
      <c r="B290" s="56"/>
      <c r="C290" s="57"/>
      <c r="D290" s="57"/>
      <c r="E290" s="57"/>
      <c r="F290" s="57"/>
      <c r="G290" s="57"/>
      <c r="H290" s="57"/>
      <c r="I290" s="139"/>
      <c r="J290" s="57"/>
      <c r="K290" s="57"/>
      <c r="L290" s="61"/>
    </row>
  </sheetData>
  <sheetProtection password="CC35" sheet="1" objects="1" scenarios="1" formatCells="0" formatColumns="0" formatRows="0" sort="0" autoFilter="0"/>
  <autoFilter ref="C84:K289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399" t="s">
        <v>95</v>
      </c>
      <c r="H1" s="399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24" t="s">
        <v>93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17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2" t="str">
        <f>'Rekapitulace stavby'!K6</f>
        <v>Horní Bříza, Tovární ulice obnova kanalizace a vodovodu-1</v>
      </c>
      <c r="F7" s="393"/>
      <c r="G7" s="393"/>
      <c r="H7" s="393"/>
      <c r="I7" s="117"/>
      <c r="J7" s="29"/>
      <c r="K7" s="31"/>
    </row>
    <row r="8" spans="1:70" s="1" customFormat="1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4" t="s">
        <v>1502</v>
      </c>
      <c r="F9" s="395"/>
      <c r="G9" s="395"/>
      <c r="H9" s="395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19</v>
      </c>
      <c r="E11" s="42"/>
      <c r="F11" s="35" t="s">
        <v>20</v>
      </c>
      <c r="G11" s="42"/>
      <c r="H11" s="42"/>
      <c r="I11" s="119" t="s">
        <v>21</v>
      </c>
      <c r="J11" s="35" t="s">
        <v>20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19" t="s">
        <v>24</v>
      </c>
      <c r="J12" s="120" t="str">
        <f>'Rekapitulace stavby'!AN8</f>
        <v>10.3.2017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19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9" t="s">
        <v>28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29</v>
      </c>
      <c r="E17" s="42"/>
      <c r="F17" s="42"/>
      <c r="G17" s="42"/>
      <c r="H17" s="42"/>
      <c r="I17" s="119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28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31</v>
      </c>
      <c r="E20" s="42"/>
      <c r="F20" s="42"/>
      <c r="G20" s="42"/>
      <c r="H20" s="42"/>
      <c r="I20" s="119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28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1" t="s">
        <v>20</v>
      </c>
      <c r="F24" s="361"/>
      <c r="G24" s="361"/>
      <c r="H24" s="361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34</v>
      </c>
      <c r="E27" s="42"/>
      <c r="F27" s="42"/>
      <c r="G27" s="42"/>
      <c r="H27" s="42"/>
      <c r="I27" s="118"/>
      <c r="J27" s="128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36</v>
      </c>
      <c r="G29" s="42"/>
      <c r="H29" s="42"/>
      <c r="I29" s="129" t="s">
        <v>35</v>
      </c>
      <c r="J29" s="46" t="s">
        <v>37</v>
      </c>
      <c r="K29" s="45"/>
    </row>
    <row r="30" spans="2:11" s="1" customFormat="1" ht="14.45" customHeight="1">
      <c r="B30" s="41"/>
      <c r="C30" s="42"/>
      <c r="D30" s="49" t="s">
        <v>38</v>
      </c>
      <c r="E30" s="49" t="s">
        <v>39</v>
      </c>
      <c r="F30" s="130">
        <f>ROUND(SUM(BE77:BE100), 2)</f>
        <v>0</v>
      </c>
      <c r="G30" s="42"/>
      <c r="H30" s="42"/>
      <c r="I30" s="131">
        <v>0.21</v>
      </c>
      <c r="J30" s="130">
        <f>ROUND(ROUND((SUM(BE77:BE100)),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40</v>
      </c>
      <c r="F31" s="130">
        <f>ROUND(SUM(BF77:BF100), 2)</f>
        <v>0</v>
      </c>
      <c r="G31" s="42"/>
      <c r="H31" s="42"/>
      <c r="I31" s="131">
        <v>0.15</v>
      </c>
      <c r="J31" s="130">
        <f>ROUND(ROUND((SUM(BF77:BF100)),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41</v>
      </c>
      <c r="F32" s="130">
        <f>ROUND(SUM(BG77:BG100),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42</v>
      </c>
      <c r="F33" s="130">
        <f>ROUND(SUM(BH77:BH100),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43</v>
      </c>
      <c r="F34" s="130">
        <f>ROUND(SUM(BI77:BI100),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44</v>
      </c>
      <c r="E36" s="79"/>
      <c r="F36" s="79"/>
      <c r="G36" s="134" t="s">
        <v>45</v>
      </c>
      <c r="H36" s="135" t="s">
        <v>46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17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2" t="str">
        <f>E7</f>
        <v>Horní Bříza, Tovární ulice obnova kanalizace a vodovodu-1</v>
      </c>
      <c r="F45" s="393"/>
      <c r="G45" s="393"/>
      <c r="H45" s="393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4" t="str">
        <f>E9</f>
        <v>06 - Vedlejší rozpočtové náklady</v>
      </c>
      <c r="F47" s="395"/>
      <c r="G47" s="395"/>
      <c r="H47" s="395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19" t="s">
        <v>24</v>
      </c>
      <c r="J49" s="120" t="str">
        <f>IF(J12="","",J12)</f>
        <v>10.3.2017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 xml:space="preserve"> </v>
      </c>
      <c r="G51" s="42"/>
      <c r="H51" s="42"/>
      <c r="I51" s="119" t="s">
        <v>31</v>
      </c>
      <c r="J51" s="35" t="str">
        <f>E21</f>
        <v xml:space="preserve"> </v>
      </c>
      <c r="K51" s="45"/>
    </row>
    <row r="52" spans="2:47" s="1" customFormat="1" ht="14.45" customHeight="1">
      <c r="B52" s="41"/>
      <c r="C52" s="37" t="s">
        <v>29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103</v>
      </c>
      <c r="D54" s="132"/>
      <c r="E54" s="132"/>
      <c r="F54" s="132"/>
      <c r="G54" s="132"/>
      <c r="H54" s="132"/>
      <c r="I54" s="145"/>
      <c r="J54" s="146" t="s">
        <v>104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105</v>
      </c>
      <c r="D56" s="42"/>
      <c r="E56" s="42"/>
      <c r="F56" s="42"/>
      <c r="G56" s="42"/>
      <c r="H56" s="42"/>
      <c r="I56" s="118"/>
      <c r="J56" s="128">
        <f>J77</f>
        <v>0</v>
      </c>
      <c r="K56" s="45"/>
      <c r="AU56" s="24" t="s">
        <v>106</v>
      </c>
    </row>
    <row r="57" spans="2:47" s="7" customFormat="1" ht="24.95" customHeight="1">
      <c r="B57" s="149"/>
      <c r="C57" s="150"/>
      <c r="D57" s="151" t="s">
        <v>1503</v>
      </c>
      <c r="E57" s="152"/>
      <c r="F57" s="152"/>
      <c r="G57" s="152"/>
      <c r="H57" s="152"/>
      <c r="I57" s="153"/>
      <c r="J57" s="154">
        <f>J78</f>
        <v>0</v>
      </c>
      <c r="K57" s="155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39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2"/>
      <c r="J63" s="60"/>
      <c r="K63" s="60"/>
      <c r="L63" s="61"/>
    </row>
    <row r="64" spans="2:47" s="1" customFormat="1" ht="36.950000000000003" customHeight="1">
      <c r="B64" s="41"/>
      <c r="C64" s="62" t="s">
        <v>116</v>
      </c>
      <c r="D64" s="63"/>
      <c r="E64" s="63"/>
      <c r="F64" s="63"/>
      <c r="G64" s="63"/>
      <c r="H64" s="63"/>
      <c r="I64" s="163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14.45" customHeight="1">
      <c r="B66" s="41"/>
      <c r="C66" s="65" t="s">
        <v>17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22.5" customHeight="1">
      <c r="B67" s="41"/>
      <c r="C67" s="63"/>
      <c r="D67" s="63"/>
      <c r="E67" s="396" t="str">
        <f>E7</f>
        <v>Horní Bříza, Tovární ulice obnova kanalizace a vodovodu-1</v>
      </c>
      <c r="F67" s="397"/>
      <c r="G67" s="397"/>
      <c r="H67" s="397"/>
      <c r="I67" s="163"/>
      <c r="J67" s="63"/>
      <c r="K67" s="63"/>
      <c r="L67" s="61"/>
    </row>
    <row r="68" spans="2:65" s="1" customFormat="1" ht="14.45" customHeight="1">
      <c r="B68" s="41"/>
      <c r="C68" s="65" t="s">
        <v>100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5" s="1" customFormat="1" ht="23.25" customHeight="1">
      <c r="B69" s="41"/>
      <c r="C69" s="63"/>
      <c r="D69" s="63"/>
      <c r="E69" s="372" t="str">
        <f>E9</f>
        <v>06 - Vedlejší rozpočtové náklady</v>
      </c>
      <c r="F69" s="398"/>
      <c r="G69" s="398"/>
      <c r="H69" s="398"/>
      <c r="I69" s="163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65" s="1" customFormat="1" ht="18" customHeight="1">
      <c r="B71" s="41"/>
      <c r="C71" s="65" t="s">
        <v>22</v>
      </c>
      <c r="D71" s="63"/>
      <c r="E71" s="63"/>
      <c r="F71" s="164" t="str">
        <f>F12</f>
        <v xml:space="preserve"> </v>
      </c>
      <c r="G71" s="63"/>
      <c r="H71" s="63"/>
      <c r="I71" s="165" t="s">
        <v>24</v>
      </c>
      <c r="J71" s="73" t="str">
        <f>IF(J12="","",J12)</f>
        <v>10.3.2017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5" s="1" customFormat="1">
      <c r="B73" s="41"/>
      <c r="C73" s="65" t="s">
        <v>26</v>
      </c>
      <c r="D73" s="63"/>
      <c r="E73" s="63"/>
      <c r="F73" s="164" t="str">
        <f>E15</f>
        <v xml:space="preserve"> </v>
      </c>
      <c r="G73" s="63"/>
      <c r="H73" s="63"/>
      <c r="I73" s="165" t="s">
        <v>31</v>
      </c>
      <c r="J73" s="164" t="str">
        <f>E21</f>
        <v xml:space="preserve"> </v>
      </c>
      <c r="K73" s="63"/>
      <c r="L73" s="61"/>
    </row>
    <row r="74" spans="2:65" s="1" customFormat="1" ht="14.45" customHeight="1">
      <c r="B74" s="41"/>
      <c r="C74" s="65" t="s">
        <v>29</v>
      </c>
      <c r="D74" s="63"/>
      <c r="E74" s="63"/>
      <c r="F74" s="164" t="str">
        <f>IF(E18="","",E18)</f>
        <v/>
      </c>
      <c r="G74" s="63"/>
      <c r="H74" s="63"/>
      <c r="I74" s="163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5" s="9" customFormat="1" ht="29.25" customHeight="1">
      <c r="B76" s="166"/>
      <c r="C76" s="167" t="s">
        <v>117</v>
      </c>
      <c r="D76" s="168" t="s">
        <v>53</v>
      </c>
      <c r="E76" s="168" t="s">
        <v>49</v>
      </c>
      <c r="F76" s="168" t="s">
        <v>118</v>
      </c>
      <c r="G76" s="168" t="s">
        <v>119</v>
      </c>
      <c r="H76" s="168" t="s">
        <v>120</v>
      </c>
      <c r="I76" s="169" t="s">
        <v>121</v>
      </c>
      <c r="J76" s="168" t="s">
        <v>104</v>
      </c>
      <c r="K76" s="170" t="s">
        <v>122</v>
      </c>
      <c r="L76" s="171"/>
      <c r="M76" s="81" t="s">
        <v>123</v>
      </c>
      <c r="N76" s="82" t="s">
        <v>38</v>
      </c>
      <c r="O76" s="82" t="s">
        <v>124</v>
      </c>
      <c r="P76" s="82" t="s">
        <v>125</v>
      </c>
      <c r="Q76" s="82" t="s">
        <v>126</v>
      </c>
      <c r="R76" s="82" t="s">
        <v>127</v>
      </c>
      <c r="S76" s="82" t="s">
        <v>128</v>
      </c>
      <c r="T76" s="83" t="s">
        <v>129</v>
      </c>
    </row>
    <row r="77" spans="2:65" s="1" customFormat="1" ht="29.25" customHeight="1">
      <c r="B77" s="41"/>
      <c r="C77" s="87" t="s">
        <v>105</v>
      </c>
      <c r="D77" s="63"/>
      <c r="E77" s="63"/>
      <c r="F77" s="63"/>
      <c r="G77" s="63"/>
      <c r="H77" s="63"/>
      <c r="I77" s="163"/>
      <c r="J77" s="172">
        <f>BK77</f>
        <v>0</v>
      </c>
      <c r="K77" s="63"/>
      <c r="L77" s="61"/>
      <c r="M77" s="84"/>
      <c r="N77" s="85"/>
      <c r="O77" s="85"/>
      <c r="P77" s="173">
        <f>P78</f>
        <v>0</v>
      </c>
      <c r="Q77" s="85"/>
      <c r="R77" s="173">
        <f>R78</f>
        <v>0</v>
      </c>
      <c r="S77" s="85"/>
      <c r="T77" s="174">
        <f>T78</f>
        <v>0</v>
      </c>
      <c r="AT77" s="24" t="s">
        <v>67</v>
      </c>
      <c r="AU77" s="24" t="s">
        <v>106</v>
      </c>
      <c r="BK77" s="175">
        <f>BK78</f>
        <v>0</v>
      </c>
    </row>
    <row r="78" spans="2:65" s="10" customFormat="1" ht="37.35" customHeight="1">
      <c r="B78" s="176"/>
      <c r="C78" s="177"/>
      <c r="D78" s="190" t="s">
        <v>67</v>
      </c>
      <c r="E78" s="274" t="s">
        <v>1504</v>
      </c>
      <c r="F78" s="274" t="s">
        <v>92</v>
      </c>
      <c r="G78" s="177"/>
      <c r="H78" s="177"/>
      <c r="I78" s="180"/>
      <c r="J78" s="275">
        <f>BK78</f>
        <v>0</v>
      </c>
      <c r="K78" s="177"/>
      <c r="L78" s="182"/>
      <c r="M78" s="183"/>
      <c r="N78" s="184"/>
      <c r="O78" s="184"/>
      <c r="P78" s="185">
        <f>SUM(P79:P100)</f>
        <v>0</v>
      </c>
      <c r="Q78" s="184"/>
      <c r="R78" s="185">
        <f>SUM(R79:R100)</f>
        <v>0</v>
      </c>
      <c r="S78" s="184"/>
      <c r="T78" s="186">
        <f>SUM(T79:T100)</f>
        <v>0</v>
      </c>
      <c r="AR78" s="187" t="s">
        <v>155</v>
      </c>
      <c r="AT78" s="188" t="s">
        <v>67</v>
      </c>
      <c r="AU78" s="188" t="s">
        <v>68</v>
      </c>
      <c r="AY78" s="187" t="s">
        <v>132</v>
      </c>
      <c r="BK78" s="189">
        <f>SUM(BK79:BK100)</f>
        <v>0</v>
      </c>
    </row>
    <row r="79" spans="2:65" s="1" customFormat="1" ht="22.5" customHeight="1">
      <c r="B79" s="41"/>
      <c r="C79" s="193" t="s">
        <v>76</v>
      </c>
      <c r="D79" s="193" t="s">
        <v>134</v>
      </c>
      <c r="E79" s="194" t="s">
        <v>1505</v>
      </c>
      <c r="F79" s="195" t="s">
        <v>1506</v>
      </c>
      <c r="G79" s="196" t="s">
        <v>1417</v>
      </c>
      <c r="H79" s="197">
        <v>1</v>
      </c>
      <c r="I79" s="198"/>
      <c r="J79" s="197">
        <f>ROUND(I79*H79,2)</f>
        <v>0</v>
      </c>
      <c r="K79" s="195" t="s">
        <v>20</v>
      </c>
      <c r="L79" s="61"/>
      <c r="M79" s="199" t="s">
        <v>20</v>
      </c>
      <c r="N79" s="200" t="s">
        <v>39</v>
      </c>
      <c r="O79" s="42"/>
      <c r="P79" s="201">
        <f>O79*H79</f>
        <v>0</v>
      </c>
      <c r="Q79" s="201">
        <v>0</v>
      </c>
      <c r="R79" s="201">
        <f>Q79*H79</f>
        <v>0</v>
      </c>
      <c r="S79" s="201">
        <v>0</v>
      </c>
      <c r="T79" s="202">
        <f>S79*H79</f>
        <v>0</v>
      </c>
      <c r="AR79" s="24" t="s">
        <v>1507</v>
      </c>
      <c r="AT79" s="24" t="s">
        <v>134</v>
      </c>
      <c r="AU79" s="24" t="s">
        <v>76</v>
      </c>
      <c r="AY79" s="24" t="s">
        <v>132</v>
      </c>
      <c r="BE79" s="203">
        <f>IF(N79="základní",J79,0)</f>
        <v>0</v>
      </c>
      <c r="BF79" s="203">
        <f>IF(N79="snížená",J79,0)</f>
        <v>0</v>
      </c>
      <c r="BG79" s="203">
        <f>IF(N79="zákl. přenesená",J79,0)</f>
        <v>0</v>
      </c>
      <c r="BH79" s="203">
        <f>IF(N79="sníž. přenesená",J79,0)</f>
        <v>0</v>
      </c>
      <c r="BI79" s="203">
        <f>IF(N79="nulová",J79,0)</f>
        <v>0</v>
      </c>
      <c r="BJ79" s="24" t="s">
        <v>76</v>
      </c>
      <c r="BK79" s="203">
        <f>ROUND(I79*H79,2)</f>
        <v>0</v>
      </c>
      <c r="BL79" s="24" t="s">
        <v>1507</v>
      </c>
      <c r="BM79" s="24" t="s">
        <v>1508</v>
      </c>
    </row>
    <row r="80" spans="2:65" s="12" customFormat="1" ht="13.5">
      <c r="B80" s="216"/>
      <c r="C80" s="217"/>
      <c r="D80" s="218" t="s">
        <v>140</v>
      </c>
      <c r="E80" s="219" t="s">
        <v>20</v>
      </c>
      <c r="F80" s="220" t="s">
        <v>519</v>
      </c>
      <c r="G80" s="217"/>
      <c r="H80" s="221">
        <v>1</v>
      </c>
      <c r="I80" s="222"/>
      <c r="J80" s="217"/>
      <c r="K80" s="217"/>
      <c r="L80" s="223"/>
      <c r="M80" s="224"/>
      <c r="N80" s="225"/>
      <c r="O80" s="225"/>
      <c r="P80" s="225"/>
      <c r="Q80" s="225"/>
      <c r="R80" s="225"/>
      <c r="S80" s="225"/>
      <c r="T80" s="226"/>
      <c r="AT80" s="227" t="s">
        <v>140</v>
      </c>
      <c r="AU80" s="227" t="s">
        <v>76</v>
      </c>
      <c r="AV80" s="12" t="s">
        <v>78</v>
      </c>
      <c r="AW80" s="12" t="s">
        <v>32</v>
      </c>
      <c r="AX80" s="12" t="s">
        <v>76</v>
      </c>
      <c r="AY80" s="227" t="s">
        <v>132</v>
      </c>
    </row>
    <row r="81" spans="2:65" s="1" customFormat="1" ht="22.5" customHeight="1">
      <c r="B81" s="41"/>
      <c r="C81" s="193" t="s">
        <v>78</v>
      </c>
      <c r="D81" s="193" t="s">
        <v>134</v>
      </c>
      <c r="E81" s="194" t="s">
        <v>1509</v>
      </c>
      <c r="F81" s="195" t="s">
        <v>1510</v>
      </c>
      <c r="G81" s="196" t="s">
        <v>1417</v>
      </c>
      <c r="H81" s="197">
        <v>10</v>
      </c>
      <c r="I81" s="198"/>
      <c r="J81" s="197">
        <f>ROUND(I81*H81,2)</f>
        <v>0</v>
      </c>
      <c r="K81" s="195" t="s">
        <v>20</v>
      </c>
      <c r="L81" s="61"/>
      <c r="M81" s="199" t="s">
        <v>20</v>
      </c>
      <c r="N81" s="200" t="s">
        <v>39</v>
      </c>
      <c r="O81" s="42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4" t="s">
        <v>1507</v>
      </c>
      <c r="AT81" s="24" t="s">
        <v>134</v>
      </c>
      <c r="AU81" s="24" t="s">
        <v>76</v>
      </c>
      <c r="AY81" s="24" t="s">
        <v>132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76</v>
      </c>
      <c r="BK81" s="203">
        <f>ROUND(I81*H81,2)</f>
        <v>0</v>
      </c>
      <c r="BL81" s="24" t="s">
        <v>1507</v>
      </c>
      <c r="BM81" s="24" t="s">
        <v>1511</v>
      </c>
    </row>
    <row r="82" spans="2:65" s="12" customFormat="1" ht="13.5">
      <c r="B82" s="216"/>
      <c r="C82" s="217"/>
      <c r="D82" s="218" t="s">
        <v>140</v>
      </c>
      <c r="E82" s="219" t="s">
        <v>20</v>
      </c>
      <c r="F82" s="220" t="s">
        <v>280</v>
      </c>
      <c r="G82" s="217"/>
      <c r="H82" s="221">
        <v>10</v>
      </c>
      <c r="I82" s="222"/>
      <c r="J82" s="217"/>
      <c r="K82" s="217"/>
      <c r="L82" s="223"/>
      <c r="M82" s="224"/>
      <c r="N82" s="225"/>
      <c r="O82" s="225"/>
      <c r="P82" s="225"/>
      <c r="Q82" s="225"/>
      <c r="R82" s="225"/>
      <c r="S82" s="225"/>
      <c r="T82" s="226"/>
      <c r="AT82" s="227" t="s">
        <v>140</v>
      </c>
      <c r="AU82" s="227" t="s">
        <v>76</v>
      </c>
      <c r="AV82" s="12" t="s">
        <v>78</v>
      </c>
      <c r="AW82" s="12" t="s">
        <v>32</v>
      </c>
      <c r="AX82" s="12" t="s">
        <v>76</v>
      </c>
      <c r="AY82" s="227" t="s">
        <v>132</v>
      </c>
    </row>
    <row r="83" spans="2:65" s="1" customFormat="1" ht="22.5" customHeight="1">
      <c r="B83" s="41"/>
      <c r="C83" s="193" t="s">
        <v>148</v>
      </c>
      <c r="D83" s="193" t="s">
        <v>134</v>
      </c>
      <c r="E83" s="194" t="s">
        <v>1512</v>
      </c>
      <c r="F83" s="195" t="s">
        <v>1513</v>
      </c>
      <c r="G83" s="196" t="s">
        <v>1417</v>
      </c>
      <c r="H83" s="197">
        <v>1</v>
      </c>
      <c r="I83" s="198"/>
      <c r="J83" s="197">
        <f>ROUND(I83*H83,2)</f>
        <v>0</v>
      </c>
      <c r="K83" s="195" t="s">
        <v>20</v>
      </c>
      <c r="L83" s="61"/>
      <c r="M83" s="199" t="s">
        <v>20</v>
      </c>
      <c r="N83" s="200" t="s">
        <v>39</v>
      </c>
      <c r="O83" s="42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24" t="s">
        <v>1507</v>
      </c>
      <c r="AT83" s="24" t="s">
        <v>134</v>
      </c>
      <c r="AU83" s="24" t="s">
        <v>76</v>
      </c>
      <c r="AY83" s="24" t="s">
        <v>132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24" t="s">
        <v>76</v>
      </c>
      <c r="BK83" s="203">
        <f>ROUND(I83*H83,2)</f>
        <v>0</v>
      </c>
      <c r="BL83" s="24" t="s">
        <v>1507</v>
      </c>
      <c r="BM83" s="24" t="s">
        <v>1514</v>
      </c>
    </row>
    <row r="84" spans="2:65" s="12" customFormat="1" ht="13.5">
      <c r="B84" s="216"/>
      <c r="C84" s="217"/>
      <c r="D84" s="218" t="s">
        <v>140</v>
      </c>
      <c r="E84" s="219" t="s">
        <v>20</v>
      </c>
      <c r="F84" s="220" t="s">
        <v>519</v>
      </c>
      <c r="G84" s="217"/>
      <c r="H84" s="221">
        <v>1</v>
      </c>
      <c r="I84" s="222"/>
      <c r="J84" s="217"/>
      <c r="K84" s="217"/>
      <c r="L84" s="223"/>
      <c r="M84" s="224"/>
      <c r="N84" s="225"/>
      <c r="O84" s="225"/>
      <c r="P84" s="225"/>
      <c r="Q84" s="225"/>
      <c r="R84" s="225"/>
      <c r="S84" s="225"/>
      <c r="T84" s="226"/>
      <c r="AT84" s="227" t="s">
        <v>140</v>
      </c>
      <c r="AU84" s="227" t="s">
        <v>76</v>
      </c>
      <c r="AV84" s="12" t="s">
        <v>78</v>
      </c>
      <c r="AW84" s="12" t="s">
        <v>32</v>
      </c>
      <c r="AX84" s="12" t="s">
        <v>76</v>
      </c>
      <c r="AY84" s="227" t="s">
        <v>132</v>
      </c>
    </row>
    <row r="85" spans="2:65" s="1" customFormat="1" ht="22.5" customHeight="1">
      <c r="B85" s="41"/>
      <c r="C85" s="193" t="s">
        <v>155</v>
      </c>
      <c r="D85" s="193" t="s">
        <v>134</v>
      </c>
      <c r="E85" s="194" t="s">
        <v>1515</v>
      </c>
      <c r="F85" s="195" t="s">
        <v>1516</v>
      </c>
      <c r="G85" s="196" t="s">
        <v>1417</v>
      </c>
      <c r="H85" s="197">
        <v>1</v>
      </c>
      <c r="I85" s="198"/>
      <c r="J85" s="197">
        <f>ROUND(I85*H85,2)</f>
        <v>0</v>
      </c>
      <c r="K85" s="195" t="s">
        <v>20</v>
      </c>
      <c r="L85" s="61"/>
      <c r="M85" s="199" t="s">
        <v>20</v>
      </c>
      <c r="N85" s="200" t="s">
        <v>39</v>
      </c>
      <c r="O85" s="42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1507</v>
      </c>
      <c r="AT85" s="24" t="s">
        <v>134</v>
      </c>
      <c r="AU85" s="24" t="s">
        <v>76</v>
      </c>
      <c r="AY85" s="24" t="s">
        <v>132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76</v>
      </c>
      <c r="BK85" s="203">
        <f>ROUND(I85*H85,2)</f>
        <v>0</v>
      </c>
      <c r="BL85" s="24" t="s">
        <v>1507</v>
      </c>
      <c r="BM85" s="24" t="s">
        <v>1517</v>
      </c>
    </row>
    <row r="86" spans="2:65" s="12" customFormat="1" ht="13.5">
      <c r="B86" s="216"/>
      <c r="C86" s="217"/>
      <c r="D86" s="218" t="s">
        <v>140</v>
      </c>
      <c r="E86" s="219" t="s">
        <v>20</v>
      </c>
      <c r="F86" s="220" t="s">
        <v>519</v>
      </c>
      <c r="G86" s="217"/>
      <c r="H86" s="221">
        <v>1</v>
      </c>
      <c r="I86" s="222"/>
      <c r="J86" s="217"/>
      <c r="K86" s="217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140</v>
      </c>
      <c r="AU86" s="227" t="s">
        <v>76</v>
      </c>
      <c r="AV86" s="12" t="s">
        <v>78</v>
      </c>
      <c r="AW86" s="12" t="s">
        <v>32</v>
      </c>
      <c r="AX86" s="12" t="s">
        <v>76</v>
      </c>
      <c r="AY86" s="227" t="s">
        <v>132</v>
      </c>
    </row>
    <row r="87" spans="2:65" s="1" customFormat="1" ht="22.5" customHeight="1">
      <c r="B87" s="41"/>
      <c r="C87" s="193" t="s">
        <v>162</v>
      </c>
      <c r="D87" s="193" t="s">
        <v>134</v>
      </c>
      <c r="E87" s="194" t="s">
        <v>1518</v>
      </c>
      <c r="F87" s="195" t="s">
        <v>1519</v>
      </c>
      <c r="G87" s="196" t="s">
        <v>1417</v>
      </c>
      <c r="H87" s="197">
        <v>1</v>
      </c>
      <c r="I87" s="198"/>
      <c r="J87" s="197">
        <f>ROUND(I87*H87,2)</f>
        <v>0</v>
      </c>
      <c r="K87" s="195" t="s">
        <v>20</v>
      </c>
      <c r="L87" s="61"/>
      <c r="M87" s="199" t="s">
        <v>20</v>
      </c>
      <c r="N87" s="200" t="s">
        <v>39</v>
      </c>
      <c r="O87" s="42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4" t="s">
        <v>1507</v>
      </c>
      <c r="AT87" s="24" t="s">
        <v>134</v>
      </c>
      <c r="AU87" s="24" t="s">
        <v>76</v>
      </c>
      <c r="AY87" s="24" t="s">
        <v>132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4" t="s">
        <v>76</v>
      </c>
      <c r="BK87" s="203">
        <f>ROUND(I87*H87,2)</f>
        <v>0</v>
      </c>
      <c r="BL87" s="24" t="s">
        <v>1507</v>
      </c>
      <c r="BM87" s="24" t="s">
        <v>1520</v>
      </c>
    </row>
    <row r="88" spans="2:65" s="12" customFormat="1" ht="13.5">
      <c r="B88" s="216"/>
      <c r="C88" s="217"/>
      <c r="D88" s="218" t="s">
        <v>140</v>
      </c>
      <c r="E88" s="219" t="s">
        <v>20</v>
      </c>
      <c r="F88" s="220" t="s">
        <v>519</v>
      </c>
      <c r="G88" s="217"/>
      <c r="H88" s="221">
        <v>1</v>
      </c>
      <c r="I88" s="222"/>
      <c r="J88" s="217"/>
      <c r="K88" s="217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140</v>
      </c>
      <c r="AU88" s="227" t="s">
        <v>76</v>
      </c>
      <c r="AV88" s="12" t="s">
        <v>78</v>
      </c>
      <c r="AW88" s="12" t="s">
        <v>32</v>
      </c>
      <c r="AX88" s="12" t="s">
        <v>76</v>
      </c>
      <c r="AY88" s="227" t="s">
        <v>132</v>
      </c>
    </row>
    <row r="89" spans="2:65" s="1" customFormat="1" ht="22.5" customHeight="1">
      <c r="B89" s="41"/>
      <c r="C89" s="193" t="s">
        <v>167</v>
      </c>
      <c r="D89" s="193" t="s">
        <v>134</v>
      </c>
      <c r="E89" s="194" t="s">
        <v>1521</v>
      </c>
      <c r="F89" s="195" t="s">
        <v>1522</v>
      </c>
      <c r="G89" s="196" t="s">
        <v>1417</v>
      </c>
      <c r="H89" s="197">
        <v>1</v>
      </c>
      <c r="I89" s="198"/>
      <c r="J89" s="197">
        <f>ROUND(I89*H89,2)</f>
        <v>0</v>
      </c>
      <c r="K89" s="195" t="s">
        <v>20</v>
      </c>
      <c r="L89" s="61"/>
      <c r="M89" s="199" t="s">
        <v>20</v>
      </c>
      <c r="N89" s="200" t="s">
        <v>39</v>
      </c>
      <c r="O89" s="42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4" t="s">
        <v>1507</v>
      </c>
      <c r="AT89" s="24" t="s">
        <v>134</v>
      </c>
      <c r="AU89" s="24" t="s">
        <v>76</v>
      </c>
      <c r="AY89" s="24" t="s">
        <v>132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4" t="s">
        <v>76</v>
      </c>
      <c r="BK89" s="203">
        <f>ROUND(I89*H89,2)</f>
        <v>0</v>
      </c>
      <c r="BL89" s="24" t="s">
        <v>1507</v>
      </c>
      <c r="BM89" s="24" t="s">
        <v>1523</v>
      </c>
    </row>
    <row r="90" spans="2:65" s="12" customFormat="1" ht="13.5">
      <c r="B90" s="216"/>
      <c r="C90" s="217"/>
      <c r="D90" s="218" t="s">
        <v>140</v>
      </c>
      <c r="E90" s="219" t="s">
        <v>20</v>
      </c>
      <c r="F90" s="220" t="s">
        <v>519</v>
      </c>
      <c r="G90" s="217"/>
      <c r="H90" s="221">
        <v>1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140</v>
      </c>
      <c r="AU90" s="227" t="s">
        <v>76</v>
      </c>
      <c r="AV90" s="12" t="s">
        <v>78</v>
      </c>
      <c r="AW90" s="12" t="s">
        <v>32</v>
      </c>
      <c r="AX90" s="12" t="s">
        <v>76</v>
      </c>
      <c r="AY90" s="227" t="s">
        <v>132</v>
      </c>
    </row>
    <row r="91" spans="2:65" s="1" customFormat="1" ht="22.5" customHeight="1">
      <c r="B91" s="41"/>
      <c r="C91" s="193" t="s">
        <v>172</v>
      </c>
      <c r="D91" s="193" t="s">
        <v>134</v>
      </c>
      <c r="E91" s="194" t="s">
        <v>1524</v>
      </c>
      <c r="F91" s="195" t="s">
        <v>1525</v>
      </c>
      <c r="G91" s="196" t="s">
        <v>1417</v>
      </c>
      <c r="H91" s="197">
        <v>1</v>
      </c>
      <c r="I91" s="198"/>
      <c r="J91" s="197">
        <f>ROUND(I91*H91,2)</f>
        <v>0</v>
      </c>
      <c r="K91" s="195" t="s">
        <v>20</v>
      </c>
      <c r="L91" s="61"/>
      <c r="M91" s="199" t="s">
        <v>20</v>
      </c>
      <c r="N91" s="200" t="s">
        <v>39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1507</v>
      </c>
      <c r="AT91" s="24" t="s">
        <v>134</v>
      </c>
      <c r="AU91" s="24" t="s">
        <v>76</v>
      </c>
      <c r="AY91" s="24" t="s">
        <v>132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76</v>
      </c>
      <c r="BK91" s="203">
        <f>ROUND(I91*H91,2)</f>
        <v>0</v>
      </c>
      <c r="BL91" s="24" t="s">
        <v>1507</v>
      </c>
      <c r="BM91" s="24" t="s">
        <v>1526</v>
      </c>
    </row>
    <row r="92" spans="2:65" s="12" customFormat="1" ht="13.5">
      <c r="B92" s="216"/>
      <c r="C92" s="217"/>
      <c r="D92" s="218" t="s">
        <v>140</v>
      </c>
      <c r="E92" s="219" t="s">
        <v>20</v>
      </c>
      <c r="F92" s="220" t="s">
        <v>519</v>
      </c>
      <c r="G92" s="217"/>
      <c r="H92" s="221">
        <v>1</v>
      </c>
      <c r="I92" s="222"/>
      <c r="J92" s="217"/>
      <c r="K92" s="217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140</v>
      </c>
      <c r="AU92" s="227" t="s">
        <v>76</v>
      </c>
      <c r="AV92" s="12" t="s">
        <v>78</v>
      </c>
      <c r="AW92" s="12" t="s">
        <v>32</v>
      </c>
      <c r="AX92" s="12" t="s">
        <v>76</v>
      </c>
      <c r="AY92" s="227" t="s">
        <v>132</v>
      </c>
    </row>
    <row r="93" spans="2:65" s="1" customFormat="1" ht="22.5" customHeight="1">
      <c r="B93" s="41"/>
      <c r="C93" s="193" t="s">
        <v>177</v>
      </c>
      <c r="D93" s="193" t="s">
        <v>134</v>
      </c>
      <c r="E93" s="194" t="s">
        <v>1527</v>
      </c>
      <c r="F93" s="195" t="s">
        <v>1528</v>
      </c>
      <c r="G93" s="196" t="s">
        <v>1417</v>
      </c>
      <c r="H93" s="197">
        <v>1</v>
      </c>
      <c r="I93" s="198"/>
      <c r="J93" s="197">
        <f>ROUND(I93*H93,2)</f>
        <v>0</v>
      </c>
      <c r="K93" s="195" t="s">
        <v>20</v>
      </c>
      <c r="L93" s="61"/>
      <c r="M93" s="199" t="s">
        <v>20</v>
      </c>
      <c r="N93" s="200" t="s">
        <v>39</v>
      </c>
      <c r="O93" s="42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4" t="s">
        <v>1507</v>
      </c>
      <c r="AT93" s="24" t="s">
        <v>134</v>
      </c>
      <c r="AU93" s="24" t="s">
        <v>76</v>
      </c>
      <c r="AY93" s="24" t="s">
        <v>132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4" t="s">
        <v>76</v>
      </c>
      <c r="BK93" s="203">
        <f>ROUND(I93*H93,2)</f>
        <v>0</v>
      </c>
      <c r="BL93" s="24" t="s">
        <v>1507</v>
      </c>
      <c r="BM93" s="24" t="s">
        <v>1529</v>
      </c>
    </row>
    <row r="94" spans="2:65" s="12" customFormat="1" ht="13.5">
      <c r="B94" s="216"/>
      <c r="C94" s="217"/>
      <c r="D94" s="218" t="s">
        <v>140</v>
      </c>
      <c r="E94" s="219" t="s">
        <v>20</v>
      </c>
      <c r="F94" s="220" t="s">
        <v>519</v>
      </c>
      <c r="G94" s="217"/>
      <c r="H94" s="221">
        <v>1</v>
      </c>
      <c r="I94" s="222"/>
      <c r="J94" s="217"/>
      <c r="K94" s="217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140</v>
      </c>
      <c r="AU94" s="227" t="s">
        <v>76</v>
      </c>
      <c r="AV94" s="12" t="s">
        <v>78</v>
      </c>
      <c r="AW94" s="12" t="s">
        <v>32</v>
      </c>
      <c r="AX94" s="12" t="s">
        <v>76</v>
      </c>
      <c r="AY94" s="227" t="s">
        <v>132</v>
      </c>
    </row>
    <row r="95" spans="2:65" s="1" customFormat="1" ht="22.5" customHeight="1">
      <c r="B95" s="41"/>
      <c r="C95" s="193" t="s">
        <v>185</v>
      </c>
      <c r="D95" s="193" t="s">
        <v>134</v>
      </c>
      <c r="E95" s="194" t="s">
        <v>1530</v>
      </c>
      <c r="F95" s="195" t="s">
        <v>1531</v>
      </c>
      <c r="G95" s="196" t="s">
        <v>1417</v>
      </c>
      <c r="H95" s="197">
        <v>1</v>
      </c>
      <c r="I95" s="198"/>
      <c r="J95" s="197">
        <f>ROUND(I95*H95,2)</f>
        <v>0</v>
      </c>
      <c r="K95" s="195" t="s">
        <v>20</v>
      </c>
      <c r="L95" s="61"/>
      <c r="M95" s="199" t="s">
        <v>20</v>
      </c>
      <c r="N95" s="200" t="s">
        <v>39</v>
      </c>
      <c r="O95" s="42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4" t="s">
        <v>1507</v>
      </c>
      <c r="AT95" s="24" t="s">
        <v>134</v>
      </c>
      <c r="AU95" s="24" t="s">
        <v>76</v>
      </c>
      <c r="AY95" s="24" t="s">
        <v>132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4" t="s">
        <v>76</v>
      </c>
      <c r="BK95" s="203">
        <f>ROUND(I95*H95,2)</f>
        <v>0</v>
      </c>
      <c r="BL95" s="24" t="s">
        <v>1507</v>
      </c>
      <c r="BM95" s="24" t="s">
        <v>1532</v>
      </c>
    </row>
    <row r="96" spans="2:65" s="12" customFormat="1" ht="13.5">
      <c r="B96" s="216"/>
      <c r="C96" s="217"/>
      <c r="D96" s="218" t="s">
        <v>140</v>
      </c>
      <c r="E96" s="219" t="s">
        <v>20</v>
      </c>
      <c r="F96" s="220" t="s">
        <v>519</v>
      </c>
      <c r="G96" s="217"/>
      <c r="H96" s="221">
        <v>1</v>
      </c>
      <c r="I96" s="222"/>
      <c r="J96" s="217"/>
      <c r="K96" s="217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140</v>
      </c>
      <c r="AU96" s="227" t="s">
        <v>76</v>
      </c>
      <c r="AV96" s="12" t="s">
        <v>78</v>
      </c>
      <c r="AW96" s="12" t="s">
        <v>32</v>
      </c>
      <c r="AX96" s="12" t="s">
        <v>76</v>
      </c>
      <c r="AY96" s="227" t="s">
        <v>132</v>
      </c>
    </row>
    <row r="97" spans="2:65" s="1" customFormat="1" ht="22.5" customHeight="1">
      <c r="B97" s="41"/>
      <c r="C97" s="193" t="s">
        <v>191</v>
      </c>
      <c r="D97" s="193" t="s">
        <v>134</v>
      </c>
      <c r="E97" s="194" t="s">
        <v>1533</v>
      </c>
      <c r="F97" s="195" t="s">
        <v>1534</v>
      </c>
      <c r="G97" s="196" t="s">
        <v>1417</v>
      </c>
      <c r="H97" s="197">
        <v>1</v>
      </c>
      <c r="I97" s="198"/>
      <c r="J97" s="197">
        <f>ROUND(I97*H97,2)</f>
        <v>0</v>
      </c>
      <c r="K97" s="195" t="s">
        <v>20</v>
      </c>
      <c r="L97" s="61"/>
      <c r="M97" s="199" t="s">
        <v>20</v>
      </c>
      <c r="N97" s="200" t="s">
        <v>39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1507</v>
      </c>
      <c r="AT97" s="24" t="s">
        <v>134</v>
      </c>
      <c r="AU97" s="24" t="s">
        <v>76</v>
      </c>
      <c r="AY97" s="24" t="s">
        <v>132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76</v>
      </c>
      <c r="BK97" s="203">
        <f>ROUND(I97*H97,2)</f>
        <v>0</v>
      </c>
      <c r="BL97" s="24" t="s">
        <v>1507</v>
      </c>
      <c r="BM97" s="24" t="s">
        <v>1535</v>
      </c>
    </row>
    <row r="98" spans="2:65" s="12" customFormat="1" ht="13.5">
      <c r="B98" s="216"/>
      <c r="C98" s="217"/>
      <c r="D98" s="218" t="s">
        <v>140</v>
      </c>
      <c r="E98" s="219" t="s">
        <v>20</v>
      </c>
      <c r="F98" s="220" t="s">
        <v>519</v>
      </c>
      <c r="G98" s="217"/>
      <c r="H98" s="221">
        <v>1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76</v>
      </c>
      <c r="AV98" s="12" t="s">
        <v>78</v>
      </c>
      <c r="AW98" s="12" t="s">
        <v>32</v>
      </c>
      <c r="AX98" s="12" t="s">
        <v>76</v>
      </c>
      <c r="AY98" s="227" t="s">
        <v>132</v>
      </c>
    </row>
    <row r="99" spans="2:65" s="1" customFormat="1" ht="22.5" customHeight="1">
      <c r="B99" s="41"/>
      <c r="C99" s="193" t="s">
        <v>223</v>
      </c>
      <c r="D99" s="193" t="s">
        <v>134</v>
      </c>
      <c r="E99" s="194" t="s">
        <v>1536</v>
      </c>
      <c r="F99" s="195" t="s">
        <v>1537</v>
      </c>
      <c r="G99" s="196" t="s">
        <v>1417</v>
      </c>
      <c r="H99" s="197">
        <v>1</v>
      </c>
      <c r="I99" s="198"/>
      <c r="J99" s="197">
        <f>ROUND(I99*H99,2)</f>
        <v>0</v>
      </c>
      <c r="K99" s="195" t="s">
        <v>20</v>
      </c>
      <c r="L99" s="61"/>
      <c r="M99" s="199" t="s">
        <v>20</v>
      </c>
      <c r="N99" s="200" t="s">
        <v>39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1507</v>
      </c>
      <c r="AT99" s="24" t="s">
        <v>134</v>
      </c>
      <c r="AU99" s="24" t="s">
        <v>76</v>
      </c>
      <c r="AY99" s="24" t="s">
        <v>132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76</v>
      </c>
      <c r="BK99" s="203">
        <f>ROUND(I99*H99,2)</f>
        <v>0</v>
      </c>
      <c r="BL99" s="24" t="s">
        <v>1507</v>
      </c>
      <c r="BM99" s="24" t="s">
        <v>1538</v>
      </c>
    </row>
    <row r="100" spans="2:65" s="12" customFormat="1" ht="13.5">
      <c r="B100" s="216"/>
      <c r="C100" s="217"/>
      <c r="D100" s="206" t="s">
        <v>140</v>
      </c>
      <c r="E100" s="228" t="s">
        <v>20</v>
      </c>
      <c r="F100" s="229" t="s">
        <v>519</v>
      </c>
      <c r="G100" s="217"/>
      <c r="H100" s="230">
        <v>1</v>
      </c>
      <c r="I100" s="222"/>
      <c r="J100" s="217"/>
      <c r="K100" s="217"/>
      <c r="L100" s="223"/>
      <c r="M100" s="271"/>
      <c r="N100" s="272"/>
      <c r="O100" s="272"/>
      <c r="P100" s="272"/>
      <c r="Q100" s="272"/>
      <c r="R100" s="272"/>
      <c r="S100" s="272"/>
      <c r="T100" s="273"/>
      <c r="AT100" s="227" t="s">
        <v>140</v>
      </c>
      <c r="AU100" s="227" t="s">
        <v>76</v>
      </c>
      <c r="AV100" s="12" t="s">
        <v>78</v>
      </c>
      <c r="AW100" s="12" t="s">
        <v>32</v>
      </c>
      <c r="AX100" s="12" t="s">
        <v>76</v>
      </c>
      <c r="AY100" s="227" t="s">
        <v>132</v>
      </c>
    </row>
    <row r="101" spans="2:65" s="1" customFormat="1" ht="6.95" customHeight="1">
      <c r="B101" s="56"/>
      <c r="C101" s="57"/>
      <c r="D101" s="57"/>
      <c r="E101" s="57"/>
      <c r="F101" s="57"/>
      <c r="G101" s="57"/>
      <c r="H101" s="57"/>
      <c r="I101" s="139"/>
      <c r="J101" s="57"/>
      <c r="K101" s="57"/>
      <c r="L101" s="61"/>
    </row>
  </sheetData>
  <sheetProtection password="CC35" sheet="1" objects="1" scenarios="1" formatCells="0" formatColumns="0" formatRows="0" sort="0" autoFilter="0"/>
  <autoFilter ref="C76:K100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6" customWidth="1"/>
    <col min="2" max="2" width="1.6640625" style="276" customWidth="1"/>
    <col min="3" max="4" width="5" style="276" customWidth="1"/>
    <col min="5" max="5" width="11.6640625" style="276" customWidth="1"/>
    <col min="6" max="6" width="9.1640625" style="276" customWidth="1"/>
    <col min="7" max="7" width="5" style="276" customWidth="1"/>
    <col min="8" max="8" width="77.83203125" style="276" customWidth="1"/>
    <col min="9" max="10" width="20" style="276" customWidth="1"/>
    <col min="11" max="11" width="1.6640625" style="276" customWidth="1"/>
  </cols>
  <sheetData>
    <row r="1" spans="2:11" ht="37.5" customHeight="1"/>
    <row r="2" spans="2:1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pans="2:11" s="15" customFormat="1" ht="45" customHeight="1">
      <c r="B3" s="280"/>
      <c r="C3" s="403" t="s">
        <v>1539</v>
      </c>
      <c r="D3" s="403"/>
      <c r="E3" s="403"/>
      <c r="F3" s="403"/>
      <c r="G3" s="403"/>
      <c r="H3" s="403"/>
      <c r="I3" s="403"/>
      <c r="J3" s="403"/>
      <c r="K3" s="281"/>
    </row>
    <row r="4" spans="2:11" ht="25.5" customHeight="1">
      <c r="B4" s="282"/>
      <c r="C4" s="407" t="s">
        <v>1540</v>
      </c>
      <c r="D4" s="407"/>
      <c r="E4" s="407"/>
      <c r="F4" s="407"/>
      <c r="G4" s="407"/>
      <c r="H4" s="407"/>
      <c r="I4" s="407"/>
      <c r="J4" s="407"/>
      <c r="K4" s="283"/>
    </row>
    <row r="5" spans="2:11" ht="5.25" customHeight="1">
      <c r="B5" s="282"/>
      <c r="C5" s="284"/>
      <c r="D5" s="284"/>
      <c r="E5" s="284"/>
      <c r="F5" s="284"/>
      <c r="G5" s="284"/>
      <c r="H5" s="284"/>
      <c r="I5" s="284"/>
      <c r="J5" s="284"/>
      <c r="K5" s="283"/>
    </row>
    <row r="6" spans="2:11" ht="15" customHeight="1">
      <c r="B6" s="282"/>
      <c r="C6" s="406" t="s">
        <v>1541</v>
      </c>
      <c r="D6" s="406"/>
      <c r="E6" s="406"/>
      <c r="F6" s="406"/>
      <c r="G6" s="406"/>
      <c r="H6" s="406"/>
      <c r="I6" s="406"/>
      <c r="J6" s="406"/>
      <c r="K6" s="283"/>
    </row>
    <row r="7" spans="2:11" ht="15" customHeight="1">
      <c r="B7" s="286"/>
      <c r="C7" s="406" t="s">
        <v>1542</v>
      </c>
      <c r="D7" s="406"/>
      <c r="E7" s="406"/>
      <c r="F7" s="406"/>
      <c r="G7" s="406"/>
      <c r="H7" s="406"/>
      <c r="I7" s="406"/>
      <c r="J7" s="406"/>
      <c r="K7" s="283"/>
    </row>
    <row r="8" spans="2:1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pans="2:11" ht="15" customHeight="1">
      <c r="B9" s="286"/>
      <c r="C9" s="406" t="s">
        <v>1543</v>
      </c>
      <c r="D9" s="406"/>
      <c r="E9" s="406"/>
      <c r="F9" s="406"/>
      <c r="G9" s="406"/>
      <c r="H9" s="406"/>
      <c r="I9" s="406"/>
      <c r="J9" s="406"/>
      <c r="K9" s="283"/>
    </row>
    <row r="10" spans="2:11" ht="15" customHeight="1">
      <c r="B10" s="286"/>
      <c r="C10" s="285"/>
      <c r="D10" s="406" t="s">
        <v>1544</v>
      </c>
      <c r="E10" s="406"/>
      <c r="F10" s="406"/>
      <c r="G10" s="406"/>
      <c r="H10" s="406"/>
      <c r="I10" s="406"/>
      <c r="J10" s="406"/>
      <c r="K10" s="283"/>
    </row>
    <row r="11" spans="2:11" ht="15" customHeight="1">
      <c r="B11" s="286"/>
      <c r="C11" s="287"/>
      <c r="D11" s="406" t="s">
        <v>1545</v>
      </c>
      <c r="E11" s="406"/>
      <c r="F11" s="406"/>
      <c r="G11" s="406"/>
      <c r="H11" s="406"/>
      <c r="I11" s="406"/>
      <c r="J11" s="406"/>
      <c r="K11" s="283"/>
    </row>
    <row r="12" spans="2:11" ht="12.75" customHeight="1">
      <c r="B12" s="286"/>
      <c r="C12" s="287"/>
      <c r="D12" s="287"/>
      <c r="E12" s="287"/>
      <c r="F12" s="287"/>
      <c r="G12" s="287"/>
      <c r="H12" s="287"/>
      <c r="I12" s="287"/>
      <c r="J12" s="287"/>
      <c r="K12" s="283"/>
    </row>
    <row r="13" spans="2:11" ht="15" customHeight="1">
      <c r="B13" s="286"/>
      <c r="C13" s="287"/>
      <c r="D13" s="406" t="s">
        <v>1546</v>
      </c>
      <c r="E13" s="406"/>
      <c r="F13" s="406"/>
      <c r="G13" s="406"/>
      <c r="H13" s="406"/>
      <c r="I13" s="406"/>
      <c r="J13" s="406"/>
      <c r="K13" s="283"/>
    </row>
    <row r="14" spans="2:11" ht="15" customHeight="1">
      <c r="B14" s="286"/>
      <c r="C14" s="287"/>
      <c r="D14" s="406" t="s">
        <v>1547</v>
      </c>
      <c r="E14" s="406"/>
      <c r="F14" s="406"/>
      <c r="G14" s="406"/>
      <c r="H14" s="406"/>
      <c r="I14" s="406"/>
      <c r="J14" s="406"/>
      <c r="K14" s="283"/>
    </row>
    <row r="15" spans="2:11" ht="15" customHeight="1">
      <c r="B15" s="286"/>
      <c r="C15" s="287"/>
      <c r="D15" s="406" t="s">
        <v>1548</v>
      </c>
      <c r="E15" s="406"/>
      <c r="F15" s="406"/>
      <c r="G15" s="406"/>
      <c r="H15" s="406"/>
      <c r="I15" s="406"/>
      <c r="J15" s="406"/>
      <c r="K15" s="283"/>
    </row>
    <row r="16" spans="2:11" ht="15" customHeight="1">
      <c r="B16" s="286"/>
      <c r="C16" s="287"/>
      <c r="D16" s="287"/>
      <c r="E16" s="288" t="s">
        <v>75</v>
      </c>
      <c r="F16" s="406" t="s">
        <v>1549</v>
      </c>
      <c r="G16" s="406"/>
      <c r="H16" s="406"/>
      <c r="I16" s="406"/>
      <c r="J16" s="406"/>
      <c r="K16" s="283"/>
    </row>
    <row r="17" spans="2:11" ht="15" customHeight="1">
      <c r="B17" s="286"/>
      <c r="C17" s="287"/>
      <c r="D17" s="287"/>
      <c r="E17" s="288" t="s">
        <v>1550</v>
      </c>
      <c r="F17" s="406" t="s">
        <v>1551</v>
      </c>
      <c r="G17" s="406"/>
      <c r="H17" s="406"/>
      <c r="I17" s="406"/>
      <c r="J17" s="406"/>
      <c r="K17" s="283"/>
    </row>
    <row r="18" spans="2:11" ht="15" customHeight="1">
      <c r="B18" s="286"/>
      <c r="C18" s="287"/>
      <c r="D18" s="287"/>
      <c r="E18" s="288" t="s">
        <v>1552</v>
      </c>
      <c r="F18" s="406" t="s">
        <v>1553</v>
      </c>
      <c r="G18" s="406"/>
      <c r="H18" s="406"/>
      <c r="I18" s="406"/>
      <c r="J18" s="406"/>
      <c r="K18" s="283"/>
    </row>
    <row r="19" spans="2:11" ht="15" customHeight="1">
      <c r="B19" s="286"/>
      <c r="C19" s="287"/>
      <c r="D19" s="287"/>
      <c r="E19" s="288" t="s">
        <v>1554</v>
      </c>
      <c r="F19" s="406" t="s">
        <v>1555</v>
      </c>
      <c r="G19" s="406"/>
      <c r="H19" s="406"/>
      <c r="I19" s="406"/>
      <c r="J19" s="406"/>
      <c r="K19" s="283"/>
    </row>
    <row r="20" spans="2:11" ht="15" customHeight="1">
      <c r="B20" s="286"/>
      <c r="C20" s="287"/>
      <c r="D20" s="287"/>
      <c r="E20" s="288" t="s">
        <v>1556</v>
      </c>
      <c r="F20" s="406" t="s">
        <v>1557</v>
      </c>
      <c r="G20" s="406"/>
      <c r="H20" s="406"/>
      <c r="I20" s="406"/>
      <c r="J20" s="406"/>
      <c r="K20" s="283"/>
    </row>
    <row r="21" spans="2:11" ht="15" customHeight="1">
      <c r="B21" s="286"/>
      <c r="C21" s="287"/>
      <c r="D21" s="287"/>
      <c r="E21" s="288" t="s">
        <v>1558</v>
      </c>
      <c r="F21" s="406" t="s">
        <v>1559</v>
      </c>
      <c r="G21" s="406"/>
      <c r="H21" s="406"/>
      <c r="I21" s="406"/>
      <c r="J21" s="406"/>
      <c r="K21" s="283"/>
    </row>
    <row r="22" spans="2:11" ht="12.75" customHeight="1">
      <c r="B22" s="286"/>
      <c r="C22" s="287"/>
      <c r="D22" s="287"/>
      <c r="E22" s="287"/>
      <c r="F22" s="287"/>
      <c r="G22" s="287"/>
      <c r="H22" s="287"/>
      <c r="I22" s="287"/>
      <c r="J22" s="287"/>
      <c r="K22" s="283"/>
    </row>
    <row r="23" spans="2:11" ht="15" customHeight="1">
      <c r="B23" s="286"/>
      <c r="C23" s="406" t="s">
        <v>1560</v>
      </c>
      <c r="D23" s="406"/>
      <c r="E23" s="406"/>
      <c r="F23" s="406"/>
      <c r="G23" s="406"/>
      <c r="H23" s="406"/>
      <c r="I23" s="406"/>
      <c r="J23" s="406"/>
      <c r="K23" s="283"/>
    </row>
    <row r="24" spans="2:11" ht="15" customHeight="1">
      <c r="B24" s="286"/>
      <c r="C24" s="406" t="s">
        <v>1561</v>
      </c>
      <c r="D24" s="406"/>
      <c r="E24" s="406"/>
      <c r="F24" s="406"/>
      <c r="G24" s="406"/>
      <c r="H24" s="406"/>
      <c r="I24" s="406"/>
      <c r="J24" s="406"/>
      <c r="K24" s="283"/>
    </row>
    <row r="25" spans="2:11" ht="15" customHeight="1">
      <c r="B25" s="286"/>
      <c r="C25" s="285"/>
      <c r="D25" s="406" t="s">
        <v>1562</v>
      </c>
      <c r="E25" s="406"/>
      <c r="F25" s="406"/>
      <c r="G25" s="406"/>
      <c r="H25" s="406"/>
      <c r="I25" s="406"/>
      <c r="J25" s="406"/>
      <c r="K25" s="283"/>
    </row>
    <row r="26" spans="2:11" ht="15" customHeight="1">
      <c r="B26" s="286"/>
      <c r="C26" s="287"/>
      <c r="D26" s="406" t="s">
        <v>1563</v>
      </c>
      <c r="E26" s="406"/>
      <c r="F26" s="406"/>
      <c r="G26" s="406"/>
      <c r="H26" s="406"/>
      <c r="I26" s="406"/>
      <c r="J26" s="406"/>
      <c r="K26" s="283"/>
    </row>
    <row r="27" spans="2:11" ht="12.75" customHeight="1">
      <c r="B27" s="286"/>
      <c r="C27" s="287"/>
      <c r="D27" s="287"/>
      <c r="E27" s="287"/>
      <c r="F27" s="287"/>
      <c r="G27" s="287"/>
      <c r="H27" s="287"/>
      <c r="I27" s="287"/>
      <c r="J27" s="287"/>
      <c r="K27" s="283"/>
    </row>
    <row r="28" spans="2:11" ht="15" customHeight="1">
      <c r="B28" s="286"/>
      <c r="C28" s="287"/>
      <c r="D28" s="406" t="s">
        <v>1564</v>
      </c>
      <c r="E28" s="406"/>
      <c r="F28" s="406"/>
      <c r="G28" s="406"/>
      <c r="H28" s="406"/>
      <c r="I28" s="406"/>
      <c r="J28" s="406"/>
      <c r="K28" s="283"/>
    </row>
    <row r="29" spans="2:11" ht="15" customHeight="1">
      <c r="B29" s="286"/>
      <c r="C29" s="287"/>
      <c r="D29" s="406" t="s">
        <v>1565</v>
      </c>
      <c r="E29" s="406"/>
      <c r="F29" s="406"/>
      <c r="G29" s="406"/>
      <c r="H29" s="406"/>
      <c r="I29" s="406"/>
      <c r="J29" s="406"/>
      <c r="K29" s="283"/>
    </row>
    <row r="30" spans="2:11" ht="12.75" customHeight="1">
      <c r="B30" s="286"/>
      <c r="C30" s="287"/>
      <c r="D30" s="287"/>
      <c r="E30" s="287"/>
      <c r="F30" s="287"/>
      <c r="G30" s="287"/>
      <c r="H30" s="287"/>
      <c r="I30" s="287"/>
      <c r="J30" s="287"/>
      <c r="K30" s="283"/>
    </row>
    <row r="31" spans="2:11" ht="15" customHeight="1">
      <c r="B31" s="286"/>
      <c r="C31" s="287"/>
      <c r="D31" s="406" t="s">
        <v>1566</v>
      </c>
      <c r="E31" s="406"/>
      <c r="F31" s="406"/>
      <c r="G31" s="406"/>
      <c r="H31" s="406"/>
      <c r="I31" s="406"/>
      <c r="J31" s="406"/>
      <c r="K31" s="283"/>
    </row>
    <row r="32" spans="2:11" ht="15" customHeight="1">
      <c r="B32" s="286"/>
      <c r="C32" s="287"/>
      <c r="D32" s="406" t="s">
        <v>1567</v>
      </c>
      <c r="E32" s="406"/>
      <c r="F32" s="406"/>
      <c r="G32" s="406"/>
      <c r="H32" s="406"/>
      <c r="I32" s="406"/>
      <c r="J32" s="406"/>
      <c r="K32" s="283"/>
    </row>
    <row r="33" spans="2:11" ht="15" customHeight="1">
      <c r="B33" s="286"/>
      <c r="C33" s="287"/>
      <c r="D33" s="406" t="s">
        <v>1568</v>
      </c>
      <c r="E33" s="406"/>
      <c r="F33" s="406"/>
      <c r="G33" s="406"/>
      <c r="H33" s="406"/>
      <c r="I33" s="406"/>
      <c r="J33" s="406"/>
      <c r="K33" s="283"/>
    </row>
    <row r="34" spans="2:11" ht="15" customHeight="1">
      <c r="B34" s="286"/>
      <c r="C34" s="287"/>
      <c r="D34" s="285"/>
      <c r="E34" s="289" t="s">
        <v>117</v>
      </c>
      <c r="F34" s="285"/>
      <c r="G34" s="406" t="s">
        <v>1569</v>
      </c>
      <c r="H34" s="406"/>
      <c r="I34" s="406"/>
      <c r="J34" s="406"/>
      <c r="K34" s="283"/>
    </row>
    <row r="35" spans="2:11" ht="30.75" customHeight="1">
      <c r="B35" s="286"/>
      <c r="C35" s="287"/>
      <c r="D35" s="285"/>
      <c r="E35" s="289" t="s">
        <v>1570</v>
      </c>
      <c r="F35" s="285"/>
      <c r="G35" s="406" t="s">
        <v>1571</v>
      </c>
      <c r="H35" s="406"/>
      <c r="I35" s="406"/>
      <c r="J35" s="406"/>
      <c r="K35" s="283"/>
    </row>
    <row r="36" spans="2:11" ht="15" customHeight="1">
      <c r="B36" s="286"/>
      <c r="C36" s="287"/>
      <c r="D36" s="285"/>
      <c r="E36" s="289" t="s">
        <v>49</v>
      </c>
      <c r="F36" s="285"/>
      <c r="G36" s="406" t="s">
        <v>1572</v>
      </c>
      <c r="H36" s="406"/>
      <c r="I36" s="406"/>
      <c r="J36" s="406"/>
      <c r="K36" s="283"/>
    </row>
    <row r="37" spans="2:11" ht="15" customHeight="1">
      <c r="B37" s="286"/>
      <c r="C37" s="287"/>
      <c r="D37" s="285"/>
      <c r="E37" s="289" t="s">
        <v>118</v>
      </c>
      <c r="F37" s="285"/>
      <c r="G37" s="406" t="s">
        <v>1573</v>
      </c>
      <c r="H37" s="406"/>
      <c r="I37" s="406"/>
      <c r="J37" s="406"/>
      <c r="K37" s="283"/>
    </row>
    <row r="38" spans="2:11" ht="15" customHeight="1">
      <c r="B38" s="286"/>
      <c r="C38" s="287"/>
      <c r="D38" s="285"/>
      <c r="E38" s="289" t="s">
        <v>119</v>
      </c>
      <c r="F38" s="285"/>
      <c r="G38" s="406" t="s">
        <v>1574</v>
      </c>
      <c r="H38" s="406"/>
      <c r="I38" s="406"/>
      <c r="J38" s="406"/>
      <c r="K38" s="283"/>
    </row>
    <row r="39" spans="2:11" ht="15" customHeight="1">
      <c r="B39" s="286"/>
      <c r="C39" s="287"/>
      <c r="D39" s="285"/>
      <c r="E39" s="289" t="s">
        <v>120</v>
      </c>
      <c r="F39" s="285"/>
      <c r="G39" s="406" t="s">
        <v>1575</v>
      </c>
      <c r="H39" s="406"/>
      <c r="I39" s="406"/>
      <c r="J39" s="406"/>
      <c r="K39" s="283"/>
    </row>
    <row r="40" spans="2:11" ht="15" customHeight="1">
      <c r="B40" s="286"/>
      <c r="C40" s="287"/>
      <c r="D40" s="285"/>
      <c r="E40" s="289" t="s">
        <v>1576</v>
      </c>
      <c r="F40" s="285"/>
      <c r="G40" s="406" t="s">
        <v>1577</v>
      </c>
      <c r="H40" s="406"/>
      <c r="I40" s="406"/>
      <c r="J40" s="406"/>
      <c r="K40" s="283"/>
    </row>
    <row r="41" spans="2:11" ht="15" customHeight="1">
      <c r="B41" s="286"/>
      <c r="C41" s="287"/>
      <c r="D41" s="285"/>
      <c r="E41" s="289"/>
      <c r="F41" s="285"/>
      <c r="G41" s="406" t="s">
        <v>1578</v>
      </c>
      <c r="H41" s="406"/>
      <c r="I41" s="406"/>
      <c r="J41" s="406"/>
      <c r="K41" s="283"/>
    </row>
    <row r="42" spans="2:11" ht="15" customHeight="1">
      <c r="B42" s="286"/>
      <c r="C42" s="287"/>
      <c r="D42" s="285"/>
      <c r="E42" s="289" t="s">
        <v>1579</v>
      </c>
      <c r="F42" s="285"/>
      <c r="G42" s="406" t="s">
        <v>1580</v>
      </c>
      <c r="H42" s="406"/>
      <c r="I42" s="406"/>
      <c r="J42" s="406"/>
      <c r="K42" s="283"/>
    </row>
    <row r="43" spans="2:11" ht="15" customHeight="1">
      <c r="B43" s="286"/>
      <c r="C43" s="287"/>
      <c r="D43" s="285"/>
      <c r="E43" s="289" t="s">
        <v>122</v>
      </c>
      <c r="F43" s="285"/>
      <c r="G43" s="406" t="s">
        <v>1581</v>
      </c>
      <c r="H43" s="406"/>
      <c r="I43" s="406"/>
      <c r="J43" s="406"/>
      <c r="K43" s="283"/>
    </row>
    <row r="44" spans="2:11" ht="12.75" customHeight="1">
      <c r="B44" s="286"/>
      <c r="C44" s="287"/>
      <c r="D44" s="285"/>
      <c r="E44" s="285"/>
      <c r="F44" s="285"/>
      <c r="G44" s="285"/>
      <c r="H44" s="285"/>
      <c r="I44" s="285"/>
      <c r="J44" s="285"/>
      <c r="K44" s="283"/>
    </row>
    <row r="45" spans="2:11" ht="15" customHeight="1">
      <c r="B45" s="286"/>
      <c r="C45" s="287"/>
      <c r="D45" s="406" t="s">
        <v>1582</v>
      </c>
      <c r="E45" s="406"/>
      <c r="F45" s="406"/>
      <c r="G45" s="406"/>
      <c r="H45" s="406"/>
      <c r="I45" s="406"/>
      <c r="J45" s="406"/>
      <c r="K45" s="283"/>
    </row>
    <row r="46" spans="2:11" ht="15" customHeight="1">
      <c r="B46" s="286"/>
      <c r="C46" s="287"/>
      <c r="D46" s="287"/>
      <c r="E46" s="406" t="s">
        <v>1583</v>
      </c>
      <c r="F46" s="406"/>
      <c r="G46" s="406"/>
      <c r="H46" s="406"/>
      <c r="I46" s="406"/>
      <c r="J46" s="406"/>
      <c r="K46" s="283"/>
    </row>
    <row r="47" spans="2:11" ht="15" customHeight="1">
      <c r="B47" s="286"/>
      <c r="C47" s="287"/>
      <c r="D47" s="287"/>
      <c r="E47" s="406" t="s">
        <v>1584</v>
      </c>
      <c r="F47" s="406"/>
      <c r="G47" s="406"/>
      <c r="H47" s="406"/>
      <c r="I47" s="406"/>
      <c r="J47" s="406"/>
      <c r="K47" s="283"/>
    </row>
    <row r="48" spans="2:11" ht="15" customHeight="1">
      <c r="B48" s="286"/>
      <c r="C48" s="287"/>
      <c r="D48" s="287"/>
      <c r="E48" s="406" t="s">
        <v>1585</v>
      </c>
      <c r="F48" s="406"/>
      <c r="G48" s="406"/>
      <c r="H48" s="406"/>
      <c r="I48" s="406"/>
      <c r="J48" s="406"/>
      <c r="K48" s="283"/>
    </row>
    <row r="49" spans="2:11" ht="15" customHeight="1">
      <c r="B49" s="286"/>
      <c r="C49" s="287"/>
      <c r="D49" s="406" t="s">
        <v>1586</v>
      </c>
      <c r="E49" s="406"/>
      <c r="F49" s="406"/>
      <c r="G49" s="406"/>
      <c r="H49" s="406"/>
      <c r="I49" s="406"/>
      <c r="J49" s="406"/>
      <c r="K49" s="283"/>
    </row>
    <row r="50" spans="2:11" ht="25.5" customHeight="1">
      <c r="B50" s="282"/>
      <c r="C50" s="407" t="s">
        <v>1587</v>
      </c>
      <c r="D50" s="407"/>
      <c r="E50" s="407"/>
      <c r="F50" s="407"/>
      <c r="G50" s="407"/>
      <c r="H50" s="407"/>
      <c r="I50" s="407"/>
      <c r="J50" s="407"/>
      <c r="K50" s="283"/>
    </row>
    <row r="51" spans="2:11" ht="5.25" customHeight="1">
      <c r="B51" s="282"/>
      <c r="C51" s="284"/>
      <c r="D51" s="284"/>
      <c r="E51" s="284"/>
      <c r="F51" s="284"/>
      <c r="G51" s="284"/>
      <c r="H51" s="284"/>
      <c r="I51" s="284"/>
      <c r="J51" s="284"/>
      <c r="K51" s="283"/>
    </row>
    <row r="52" spans="2:11" ht="15" customHeight="1">
      <c r="B52" s="282"/>
      <c r="C52" s="406" t="s">
        <v>1588</v>
      </c>
      <c r="D52" s="406"/>
      <c r="E52" s="406"/>
      <c r="F52" s="406"/>
      <c r="G52" s="406"/>
      <c r="H52" s="406"/>
      <c r="I52" s="406"/>
      <c r="J52" s="406"/>
      <c r="K52" s="283"/>
    </row>
    <row r="53" spans="2:11" ht="15" customHeight="1">
      <c r="B53" s="282"/>
      <c r="C53" s="406" t="s">
        <v>1589</v>
      </c>
      <c r="D53" s="406"/>
      <c r="E53" s="406"/>
      <c r="F53" s="406"/>
      <c r="G53" s="406"/>
      <c r="H53" s="406"/>
      <c r="I53" s="406"/>
      <c r="J53" s="406"/>
      <c r="K53" s="283"/>
    </row>
    <row r="54" spans="2:11" ht="12.75" customHeight="1">
      <c r="B54" s="282"/>
      <c r="C54" s="285"/>
      <c r="D54" s="285"/>
      <c r="E54" s="285"/>
      <c r="F54" s="285"/>
      <c r="G54" s="285"/>
      <c r="H54" s="285"/>
      <c r="I54" s="285"/>
      <c r="J54" s="285"/>
      <c r="K54" s="283"/>
    </row>
    <row r="55" spans="2:11" ht="15" customHeight="1">
      <c r="B55" s="282"/>
      <c r="C55" s="406" t="s">
        <v>1590</v>
      </c>
      <c r="D55" s="406"/>
      <c r="E55" s="406"/>
      <c r="F55" s="406"/>
      <c r="G55" s="406"/>
      <c r="H55" s="406"/>
      <c r="I55" s="406"/>
      <c r="J55" s="406"/>
      <c r="K55" s="283"/>
    </row>
    <row r="56" spans="2:11" ht="15" customHeight="1">
      <c r="B56" s="282"/>
      <c r="C56" s="287"/>
      <c r="D56" s="406" t="s">
        <v>1591</v>
      </c>
      <c r="E56" s="406"/>
      <c r="F56" s="406"/>
      <c r="G56" s="406"/>
      <c r="H56" s="406"/>
      <c r="I56" s="406"/>
      <c r="J56" s="406"/>
      <c r="K56" s="283"/>
    </row>
    <row r="57" spans="2:11" ht="15" customHeight="1">
      <c r="B57" s="282"/>
      <c r="C57" s="287"/>
      <c r="D57" s="406" t="s">
        <v>1592</v>
      </c>
      <c r="E57" s="406"/>
      <c r="F57" s="406"/>
      <c r="G57" s="406"/>
      <c r="H57" s="406"/>
      <c r="I57" s="406"/>
      <c r="J57" s="406"/>
      <c r="K57" s="283"/>
    </row>
    <row r="58" spans="2:11" ht="15" customHeight="1">
      <c r="B58" s="282"/>
      <c r="C58" s="287"/>
      <c r="D58" s="406" t="s">
        <v>1593</v>
      </c>
      <c r="E58" s="406"/>
      <c r="F58" s="406"/>
      <c r="G58" s="406"/>
      <c r="H58" s="406"/>
      <c r="I58" s="406"/>
      <c r="J58" s="406"/>
      <c r="K58" s="283"/>
    </row>
    <row r="59" spans="2:11" ht="15" customHeight="1">
      <c r="B59" s="282"/>
      <c r="C59" s="287"/>
      <c r="D59" s="406" t="s">
        <v>1594</v>
      </c>
      <c r="E59" s="406"/>
      <c r="F59" s="406"/>
      <c r="G59" s="406"/>
      <c r="H59" s="406"/>
      <c r="I59" s="406"/>
      <c r="J59" s="406"/>
      <c r="K59" s="283"/>
    </row>
    <row r="60" spans="2:11" ht="15" customHeight="1">
      <c r="B60" s="282"/>
      <c r="C60" s="287"/>
      <c r="D60" s="405" t="s">
        <v>1595</v>
      </c>
      <c r="E60" s="405"/>
      <c r="F60" s="405"/>
      <c r="G60" s="405"/>
      <c r="H60" s="405"/>
      <c r="I60" s="405"/>
      <c r="J60" s="405"/>
      <c r="K60" s="283"/>
    </row>
    <row r="61" spans="2:11" ht="15" customHeight="1">
      <c r="B61" s="282"/>
      <c r="C61" s="287"/>
      <c r="D61" s="406" t="s">
        <v>1596</v>
      </c>
      <c r="E61" s="406"/>
      <c r="F61" s="406"/>
      <c r="G61" s="406"/>
      <c r="H61" s="406"/>
      <c r="I61" s="406"/>
      <c r="J61" s="406"/>
      <c r="K61" s="283"/>
    </row>
    <row r="62" spans="2:11" ht="12.75" customHeight="1">
      <c r="B62" s="282"/>
      <c r="C62" s="287"/>
      <c r="D62" s="287"/>
      <c r="E62" s="290"/>
      <c r="F62" s="287"/>
      <c r="G62" s="287"/>
      <c r="H62" s="287"/>
      <c r="I62" s="287"/>
      <c r="J62" s="287"/>
      <c r="K62" s="283"/>
    </row>
    <row r="63" spans="2:11" ht="15" customHeight="1">
      <c r="B63" s="282"/>
      <c r="C63" s="287"/>
      <c r="D63" s="406" t="s">
        <v>1597</v>
      </c>
      <c r="E63" s="406"/>
      <c r="F63" s="406"/>
      <c r="G63" s="406"/>
      <c r="H63" s="406"/>
      <c r="I63" s="406"/>
      <c r="J63" s="406"/>
      <c r="K63" s="283"/>
    </row>
    <row r="64" spans="2:11" ht="15" customHeight="1">
      <c r="B64" s="282"/>
      <c r="C64" s="287"/>
      <c r="D64" s="405" t="s">
        <v>1598</v>
      </c>
      <c r="E64" s="405"/>
      <c r="F64" s="405"/>
      <c r="G64" s="405"/>
      <c r="H64" s="405"/>
      <c r="I64" s="405"/>
      <c r="J64" s="405"/>
      <c r="K64" s="283"/>
    </row>
    <row r="65" spans="2:11" ht="15" customHeight="1">
      <c r="B65" s="282"/>
      <c r="C65" s="287"/>
      <c r="D65" s="406" t="s">
        <v>1599</v>
      </c>
      <c r="E65" s="406"/>
      <c r="F65" s="406"/>
      <c r="G65" s="406"/>
      <c r="H65" s="406"/>
      <c r="I65" s="406"/>
      <c r="J65" s="406"/>
      <c r="K65" s="283"/>
    </row>
    <row r="66" spans="2:11" ht="15" customHeight="1">
      <c r="B66" s="282"/>
      <c r="C66" s="287"/>
      <c r="D66" s="406" t="s">
        <v>1600</v>
      </c>
      <c r="E66" s="406"/>
      <c r="F66" s="406"/>
      <c r="G66" s="406"/>
      <c r="H66" s="406"/>
      <c r="I66" s="406"/>
      <c r="J66" s="406"/>
      <c r="K66" s="283"/>
    </row>
    <row r="67" spans="2:11" ht="15" customHeight="1">
      <c r="B67" s="282"/>
      <c r="C67" s="287"/>
      <c r="D67" s="406" t="s">
        <v>1601</v>
      </c>
      <c r="E67" s="406"/>
      <c r="F67" s="406"/>
      <c r="G67" s="406"/>
      <c r="H67" s="406"/>
      <c r="I67" s="406"/>
      <c r="J67" s="406"/>
      <c r="K67" s="283"/>
    </row>
    <row r="68" spans="2:11" ht="15" customHeight="1">
      <c r="B68" s="282"/>
      <c r="C68" s="287"/>
      <c r="D68" s="406" t="s">
        <v>1602</v>
      </c>
      <c r="E68" s="406"/>
      <c r="F68" s="406"/>
      <c r="G68" s="406"/>
      <c r="H68" s="406"/>
      <c r="I68" s="406"/>
      <c r="J68" s="406"/>
      <c r="K68" s="283"/>
    </row>
    <row r="69" spans="2:11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spans="2:11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spans="2:1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spans="2:11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ht="45" customHeight="1">
      <c r="B73" s="299"/>
      <c r="C73" s="404" t="s">
        <v>98</v>
      </c>
      <c r="D73" s="404"/>
      <c r="E73" s="404"/>
      <c r="F73" s="404"/>
      <c r="G73" s="404"/>
      <c r="H73" s="404"/>
      <c r="I73" s="404"/>
      <c r="J73" s="404"/>
      <c r="K73" s="300"/>
    </row>
    <row r="74" spans="2:11" ht="17.25" customHeight="1">
      <c r="B74" s="299"/>
      <c r="C74" s="301" t="s">
        <v>1603</v>
      </c>
      <c r="D74" s="301"/>
      <c r="E74" s="301"/>
      <c r="F74" s="301" t="s">
        <v>1604</v>
      </c>
      <c r="G74" s="302"/>
      <c r="H74" s="301" t="s">
        <v>118</v>
      </c>
      <c r="I74" s="301" t="s">
        <v>53</v>
      </c>
      <c r="J74" s="301" t="s">
        <v>1605</v>
      </c>
      <c r="K74" s="300"/>
    </row>
    <row r="75" spans="2:11" ht="17.25" customHeight="1">
      <c r="B75" s="299"/>
      <c r="C75" s="303" t="s">
        <v>1606</v>
      </c>
      <c r="D75" s="303"/>
      <c r="E75" s="303"/>
      <c r="F75" s="304" t="s">
        <v>1607</v>
      </c>
      <c r="G75" s="305"/>
      <c r="H75" s="303"/>
      <c r="I75" s="303"/>
      <c r="J75" s="303" t="s">
        <v>1608</v>
      </c>
      <c r="K75" s="300"/>
    </row>
    <row r="76" spans="2:11" ht="5.25" customHeight="1">
      <c r="B76" s="299"/>
      <c r="C76" s="306"/>
      <c r="D76" s="306"/>
      <c r="E76" s="306"/>
      <c r="F76" s="306"/>
      <c r="G76" s="307"/>
      <c r="H76" s="306"/>
      <c r="I76" s="306"/>
      <c r="J76" s="306"/>
      <c r="K76" s="300"/>
    </row>
    <row r="77" spans="2:11" ht="15" customHeight="1">
      <c r="B77" s="299"/>
      <c r="C77" s="289" t="s">
        <v>49</v>
      </c>
      <c r="D77" s="306"/>
      <c r="E77" s="306"/>
      <c r="F77" s="308" t="s">
        <v>1609</v>
      </c>
      <c r="G77" s="307"/>
      <c r="H77" s="289" t="s">
        <v>1610</v>
      </c>
      <c r="I77" s="289" t="s">
        <v>1611</v>
      </c>
      <c r="J77" s="289">
        <v>20</v>
      </c>
      <c r="K77" s="300"/>
    </row>
    <row r="78" spans="2:11" ht="15" customHeight="1">
      <c r="B78" s="299"/>
      <c r="C78" s="289" t="s">
        <v>1612</v>
      </c>
      <c r="D78" s="289"/>
      <c r="E78" s="289"/>
      <c r="F78" s="308" t="s">
        <v>1609</v>
      </c>
      <c r="G78" s="307"/>
      <c r="H78" s="289" t="s">
        <v>1613</v>
      </c>
      <c r="I78" s="289" t="s">
        <v>1611</v>
      </c>
      <c r="J78" s="289">
        <v>120</v>
      </c>
      <c r="K78" s="300"/>
    </row>
    <row r="79" spans="2:11" ht="15" customHeight="1">
      <c r="B79" s="309"/>
      <c r="C79" s="289" t="s">
        <v>1614</v>
      </c>
      <c r="D79" s="289"/>
      <c r="E79" s="289"/>
      <c r="F79" s="308" t="s">
        <v>1615</v>
      </c>
      <c r="G79" s="307"/>
      <c r="H79" s="289" t="s">
        <v>1616</v>
      </c>
      <c r="I79" s="289" t="s">
        <v>1611</v>
      </c>
      <c r="J79" s="289">
        <v>50</v>
      </c>
      <c r="K79" s="300"/>
    </row>
    <row r="80" spans="2:11" ht="15" customHeight="1">
      <c r="B80" s="309"/>
      <c r="C80" s="289" t="s">
        <v>1617</v>
      </c>
      <c r="D80" s="289"/>
      <c r="E80" s="289"/>
      <c r="F80" s="308" t="s">
        <v>1609</v>
      </c>
      <c r="G80" s="307"/>
      <c r="H80" s="289" t="s">
        <v>1618</v>
      </c>
      <c r="I80" s="289" t="s">
        <v>1619</v>
      </c>
      <c r="J80" s="289"/>
      <c r="K80" s="300"/>
    </row>
    <row r="81" spans="2:11" ht="15" customHeight="1">
      <c r="B81" s="309"/>
      <c r="C81" s="310" t="s">
        <v>1620</v>
      </c>
      <c r="D81" s="310"/>
      <c r="E81" s="310"/>
      <c r="F81" s="311" t="s">
        <v>1615</v>
      </c>
      <c r="G81" s="310"/>
      <c r="H81" s="310" t="s">
        <v>1621</v>
      </c>
      <c r="I81" s="310" t="s">
        <v>1611</v>
      </c>
      <c r="J81" s="310">
        <v>15</v>
      </c>
      <c r="K81" s="300"/>
    </row>
    <row r="82" spans="2:11" ht="15" customHeight="1">
      <c r="B82" s="309"/>
      <c r="C82" s="310" t="s">
        <v>1622</v>
      </c>
      <c r="D82" s="310"/>
      <c r="E82" s="310"/>
      <c r="F82" s="311" t="s">
        <v>1615</v>
      </c>
      <c r="G82" s="310"/>
      <c r="H82" s="310" t="s">
        <v>1623</v>
      </c>
      <c r="I82" s="310" t="s">
        <v>1611</v>
      </c>
      <c r="J82" s="310">
        <v>15</v>
      </c>
      <c r="K82" s="300"/>
    </row>
    <row r="83" spans="2:11" ht="15" customHeight="1">
      <c r="B83" s="309"/>
      <c r="C83" s="310" t="s">
        <v>1624</v>
      </c>
      <c r="D83" s="310"/>
      <c r="E83" s="310"/>
      <c r="F83" s="311" t="s">
        <v>1615</v>
      </c>
      <c r="G83" s="310"/>
      <c r="H83" s="310" t="s">
        <v>1625</v>
      </c>
      <c r="I83" s="310" t="s">
        <v>1611</v>
      </c>
      <c r="J83" s="310">
        <v>20</v>
      </c>
      <c r="K83" s="300"/>
    </row>
    <row r="84" spans="2:11" ht="15" customHeight="1">
      <c r="B84" s="309"/>
      <c r="C84" s="310" t="s">
        <v>1626</v>
      </c>
      <c r="D84" s="310"/>
      <c r="E84" s="310"/>
      <c r="F84" s="311" t="s">
        <v>1615</v>
      </c>
      <c r="G84" s="310"/>
      <c r="H84" s="310" t="s">
        <v>1627</v>
      </c>
      <c r="I84" s="310" t="s">
        <v>1611</v>
      </c>
      <c r="J84" s="310">
        <v>20</v>
      </c>
      <c r="K84" s="300"/>
    </row>
    <row r="85" spans="2:11" ht="15" customHeight="1">
      <c r="B85" s="309"/>
      <c r="C85" s="289" t="s">
        <v>1628</v>
      </c>
      <c r="D85" s="289"/>
      <c r="E85" s="289"/>
      <c r="F85" s="308" t="s">
        <v>1615</v>
      </c>
      <c r="G85" s="307"/>
      <c r="H85" s="289" t="s">
        <v>1629</v>
      </c>
      <c r="I85" s="289" t="s">
        <v>1611</v>
      </c>
      <c r="J85" s="289">
        <v>50</v>
      </c>
      <c r="K85" s="300"/>
    </row>
    <row r="86" spans="2:11" ht="15" customHeight="1">
      <c r="B86" s="309"/>
      <c r="C86" s="289" t="s">
        <v>1630</v>
      </c>
      <c r="D86" s="289"/>
      <c r="E86" s="289"/>
      <c r="F86" s="308" t="s">
        <v>1615</v>
      </c>
      <c r="G86" s="307"/>
      <c r="H86" s="289" t="s">
        <v>1631</v>
      </c>
      <c r="I86" s="289" t="s">
        <v>1611</v>
      </c>
      <c r="J86" s="289">
        <v>20</v>
      </c>
      <c r="K86" s="300"/>
    </row>
    <row r="87" spans="2:11" ht="15" customHeight="1">
      <c r="B87" s="309"/>
      <c r="C87" s="289" t="s">
        <v>1632</v>
      </c>
      <c r="D87" s="289"/>
      <c r="E87" s="289"/>
      <c r="F87" s="308" t="s">
        <v>1615</v>
      </c>
      <c r="G87" s="307"/>
      <c r="H87" s="289" t="s">
        <v>1633</v>
      </c>
      <c r="I87" s="289" t="s">
        <v>1611</v>
      </c>
      <c r="J87" s="289">
        <v>20</v>
      </c>
      <c r="K87" s="300"/>
    </row>
    <row r="88" spans="2:11" ht="15" customHeight="1">
      <c r="B88" s="309"/>
      <c r="C88" s="289" t="s">
        <v>1634</v>
      </c>
      <c r="D88" s="289"/>
      <c r="E88" s="289"/>
      <c r="F88" s="308" t="s">
        <v>1615</v>
      </c>
      <c r="G88" s="307"/>
      <c r="H88" s="289" t="s">
        <v>1635</v>
      </c>
      <c r="I88" s="289" t="s">
        <v>1611</v>
      </c>
      <c r="J88" s="289">
        <v>50</v>
      </c>
      <c r="K88" s="300"/>
    </row>
    <row r="89" spans="2:11" ht="15" customHeight="1">
      <c r="B89" s="309"/>
      <c r="C89" s="289" t="s">
        <v>1636</v>
      </c>
      <c r="D89" s="289"/>
      <c r="E89" s="289"/>
      <c r="F89" s="308" t="s">
        <v>1615</v>
      </c>
      <c r="G89" s="307"/>
      <c r="H89" s="289" t="s">
        <v>1636</v>
      </c>
      <c r="I89" s="289" t="s">
        <v>1611</v>
      </c>
      <c r="J89" s="289">
        <v>50</v>
      </c>
      <c r="K89" s="300"/>
    </row>
    <row r="90" spans="2:11" ht="15" customHeight="1">
      <c r="B90" s="309"/>
      <c r="C90" s="289" t="s">
        <v>123</v>
      </c>
      <c r="D90" s="289"/>
      <c r="E90" s="289"/>
      <c r="F90" s="308" t="s">
        <v>1615</v>
      </c>
      <c r="G90" s="307"/>
      <c r="H90" s="289" t="s">
        <v>1637</v>
      </c>
      <c r="I90" s="289" t="s">
        <v>1611</v>
      </c>
      <c r="J90" s="289">
        <v>255</v>
      </c>
      <c r="K90" s="300"/>
    </row>
    <row r="91" spans="2:11" ht="15" customHeight="1">
      <c r="B91" s="309"/>
      <c r="C91" s="289" t="s">
        <v>1638</v>
      </c>
      <c r="D91" s="289"/>
      <c r="E91" s="289"/>
      <c r="F91" s="308" t="s">
        <v>1609</v>
      </c>
      <c r="G91" s="307"/>
      <c r="H91" s="289" t="s">
        <v>1639</v>
      </c>
      <c r="I91" s="289" t="s">
        <v>1640</v>
      </c>
      <c r="J91" s="289"/>
      <c r="K91" s="300"/>
    </row>
    <row r="92" spans="2:11" ht="15" customHeight="1">
      <c r="B92" s="309"/>
      <c r="C92" s="289" t="s">
        <v>1641</v>
      </c>
      <c r="D92" s="289"/>
      <c r="E92" s="289"/>
      <c r="F92" s="308" t="s">
        <v>1609</v>
      </c>
      <c r="G92" s="307"/>
      <c r="H92" s="289" t="s">
        <v>1642</v>
      </c>
      <c r="I92" s="289" t="s">
        <v>1643</v>
      </c>
      <c r="J92" s="289"/>
      <c r="K92" s="300"/>
    </row>
    <row r="93" spans="2:11" ht="15" customHeight="1">
      <c r="B93" s="309"/>
      <c r="C93" s="289" t="s">
        <v>1644</v>
      </c>
      <c r="D93" s="289"/>
      <c r="E93" s="289"/>
      <c r="F93" s="308" t="s">
        <v>1609</v>
      </c>
      <c r="G93" s="307"/>
      <c r="H93" s="289" t="s">
        <v>1644</v>
      </c>
      <c r="I93" s="289" t="s">
        <v>1643</v>
      </c>
      <c r="J93" s="289"/>
      <c r="K93" s="300"/>
    </row>
    <row r="94" spans="2:11" ht="15" customHeight="1">
      <c r="B94" s="309"/>
      <c r="C94" s="289" t="s">
        <v>34</v>
      </c>
      <c r="D94" s="289"/>
      <c r="E94" s="289"/>
      <c r="F94" s="308" t="s">
        <v>1609</v>
      </c>
      <c r="G94" s="307"/>
      <c r="H94" s="289" t="s">
        <v>1645</v>
      </c>
      <c r="I94" s="289" t="s">
        <v>1643</v>
      </c>
      <c r="J94" s="289"/>
      <c r="K94" s="300"/>
    </row>
    <row r="95" spans="2:11" ht="15" customHeight="1">
      <c r="B95" s="309"/>
      <c r="C95" s="289" t="s">
        <v>44</v>
      </c>
      <c r="D95" s="289"/>
      <c r="E95" s="289"/>
      <c r="F95" s="308" t="s">
        <v>1609</v>
      </c>
      <c r="G95" s="307"/>
      <c r="H95" s="289" t="s">
        <v>1646</v>
      </c>
      <c r="I95" s="289" t="s">
        <v>1643</v>
      </c>
      <c r="J95" s="289"/>
      <c r="K95" s="300"/>
    </row>
    <row r="96" spans="2:11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spans="2:11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spans="2:11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spans="2:11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spans="2:11" ht="45" customHeight="1">
      <c r="B100" s="299"/>
      <c r="C100" s="404" t="s">
        <v>1647</v>
      </c>
      <c r="D100" s="404"/>
      <c r="E100" s="404"/>
      <c r="F100" s="404"/>
      <c r="G100" s="404"/>
      <c r="H100" s="404"/>
      <c r="I100" s="404"/>
      <c r="J100" s="404"/>
      <c r="K100" s="300"/>
    </row>
    <row r="101" spans="2:11" ht="17.25" customHeight="1">
      <c r="B101" s="299"/>
      <c r="C101" s="301" t="s">
        <v>1603</v>
      </c>
      <c r="D101" s="301"/>
      <c r="E101" s="301"/>
      <c r="F101" s="301" t="s">
        <v>1604</v>
      </c>
      <c r="G101" s="302"/>
      <c r="H101" s="301" t="s">
        <v>118</v>
      </c>
      <c r="I101" s="301" t="s">
        <v>53</v>
      </c>
      <c r="J101" s="301" t="s">
        <v>1605</v>
      </c>
      <c r="K101" s="300"/>
    </row>
    <row r="102" spans="2:11" ht="17.25" customHeight="1">
      <c r="B102" s="299"/>
      <c r="C102" s="303" t="s">
        <v>1606</v>
      </c>
      <c r="D102" s="303"/>
      <c r="E102" s="303"/>
      <c r="F102" s="304" t="s">
        <v>1607</v>
      </c>
      <c r="G102" s="305"/>
      <c r="H102" s="303"/>
      <c r="I102" s="303"/>
      <c r="J102" s="303" t="s">
        <v>1608</v>
      </c>
      <c r="K102" s="300"/>
    </row>
    <row r="103" spans="2:11" ht="5.25" customHeight="1">
      <c r="B103" s="299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spans="2:11" ht="15" customHeight="1">
      <c r="B104" s="299"/>
      <c r="C104" s="289" t="s">
        <v>49</v>
      </c>
      <c r="D104" s="306"/>
      <c r="E104" s="306"/>
      <c r="F104" s="308" t="s">
        <v>1609</v>
      </c>
      <c r="G104" s="317"/>
      <c r="H104" s="289" t="s">
        <v>1648</v>
      </c>
      <c r="I104" s="289" t="s">
        <v>1611</v>
      </c>
      <c r="J104" s="289">
        <v>20</v>
      </c>
      <c r="K104" s="300"/>
    </row>
    <row r="105" spans="2:11" ht="15" customHeight="1">
      <c r="B105" s="299"/>
      <c r="C105" s="289" t="s">
        <v>1612</v>
      </c>
      <c r="D105" s="289"/>
      <c r="E105" s="289"/>
      <c r="F105" s="308" t="s">
        <v>1609</v>
      </c>
      <c r="G105" s="289"/>
      <c r="H105" s="289" t="s">
        <v>1648</v>
      </c>
      <c r="I105" s="289" t="s">
        <v>1611</v>
      </c>
      <c r="J105" s="289">
        <v>120</v>
      </c>
      <c r="K105" s="300"/>
    </row>
    <row r="106" spans="2:11" ht="15" customHeight="1">
      <c r="B106" s="309"/>
      <c r="C106" s="289" t="s">
        <v>1614</v>
      </c>
      <c r="D106" s="289"/>
      <c r="E106" s="289"/>
      <c r="F106" s="308" t="s">
        <v>1615</v>
      </c>
      <c r="G106" s="289"/>
      <c r="H106" s="289" t="s">
        <v>1648</v>
      </c>
      <c r="I106" s="289" t="s">
        <v>1611</v>
      </c>
      <c r="J106" s="289">
        <v>50</v>
      </c>
      <c r="K106" s="300"/>
    </row>
    <row r="107" spans="2:11" ht="15" customHeight="1">
      <c r="B107" s="309"/>
      <c r="C107" s="289" t="s">
        <v>1617</v>
      </c>
      <c r="D107" s="289"/>
      <c r="E107" s="289"/>
      <c r="F107" s="308" t="s">
        <v>1609</v>
      </c>
      <c r="G107" s="289"/>
      <c r="H107" s="289" t="s">
        <v>1648</v>
      </c>
      <c r="I107" s="289" t="s">
        <v>1619</v>
      </c>
      <c r="J107" s="289"/>
      <c r="K107" s="300"/>
    </row>
    <row r="108" spans="2:11" ht="15" customHeight="1">
      <c r="B108" s="309"/>
      <c r="C108" s="289" t="s">
        <v>1628</v>
      </c>
      <c r="D108" s="289"/>
      <c r="E108" s="289"/>
      <c r="F108" s="308" t="s">
        <v>1615</v>
      </c>
      <c r="G108" s="289"/>
      <c r="H108" s="289" t="s">
        <v>1648</v>
      </c>
      <c r="I108" s="289" t="s">
        <v>1611</v>
      </c>
      <c r="J108" s="289">
        <v>50</v>
      </c>
      <c r="K108" s="300"/>
    </row>
    <row r="109" spans="2:11" ht="15" customHeight="1">
      <c r="B109" s="309"/>
      <c r="C109" s="289" t="s">
        <v>1636</v>
      </c>
      <c r="D109" s="289"/>
      <c r="E109" s="289"/>
      <c r="F109" s="308" t="s">
        <v>1615</v>
      </c>
      <c r="G109" s="289"/>
      <c r="H109" s="289" t="s">
        <v>1648</v>
      </c>
      <c r="I109" s="289" t="s">
        <v>1611</v>
      </c>
      <c r="J109" s="289">
        <v>50</v>
      </c>
      <c r="K109" s="300"/>
    </row>
    <row r="110" spans="2:11" ht="15" customHeight="1">
      <c r="B110" s="309"/>
      <c r="C110" s="289" t="s">
        <v>1634</v>
      </c>
      <c r="D110" s="289"/>
      <c r="E110" s="289"/>
      <c r="F110" s="308" t="s">
        <v>1615</v>
      </c>
      <c r="G110" s="289"/>
      <c r="H110" s="289" t="s">
        <v>1648</v>
      </c>
      <c r="I110" s="289" t="s">
        <v>1611</v>
      </c>
      <c r="J110" s="289">
        <v>50</v>
      </c>
      <c r="K110" s="300"/>
    </row>
    <row r="111" spans="2:11" ht="15" customHeight="1">
      <c r="B111" s="309"/>
      <c r="C111" s="289" t="s">
        <v>49</v>
      </c>
      <c r="D111" s="289"/>
      <c r="E111" s="289"/>
      <c r="F111" s="308" t="s">
        <v>1609</v>
      </c>
      <c r="G111" s="289"/>
      <c r="H111" s="289" t="s">
        <v>1649</v>
      </c>
      <c r="I111" s="289" t="s">
        <v>1611</v>
      </c>
      <c r="J111" s="289">
        <v>20</v>
      </c>
      <c r="K111" s="300"/>
    </row>
    <row r="112" spans="2:11" ht="15" customHeight="1">
      <c r="B112" s="309"/>
      <c r="C112" s="289" t="s">
        <v>1650</v>
      </c>
      <c r="D112" s="289"/>
      <c r="E112" s="289"/>
      <c r="F112" s="308" t="s">
        <v>1609</v>
      </c>
      <c r="G112" s="289"/>
      <c r="H112" s="289" t="s">
        <v>1651</v>
      </c>
      <c r="I112" s="289" t="s">
        <v>1611</v>
      </c>
      <c r="J112" s="289">
        <v>120</v>
      </c>
      <c r="K112" s="300"/>
    </row>
    <row r="113" spans="2:11" ht="15" customHeight="1">
      <c r="B113" s="309"/>
      <c r="C113" s="289" t="s">
        <v>34</v>
      </c>
      <c r="D113" s="289"/>
      <c r="E113" s="289"/>
      <c r="F113" s="308" t="s">
        <v>1609</v>
      </c>
      <c r="G113" s="289"/>
      <c r="H113" s="289" t="s">
        <v>1652</v>
      </c>
      <c r="I113" s="289" t="s">
        <v>1643</v>
      </c>
      <c r="J113" s="289"/>
      <c r="K113" s="300"/>
    </row>
    <row r="114" spans="2:11" ht="15" customHeight="1">
      <c r="B114" s="309"/>
      <c r="C114" s="289" t="s">
        <v>44</v>
      </c>
      <c r="D114" s="289"/>
      <c r="E114" s="289"/>
      <c r="F114" s="308" t="s">
        <v>1609</v>
      </c>
      <c r="G114" s="289"/>
      <c r="H114" s="289" t="s">
        <v>1653</v>
      </c>
      <c r="I114" s="289" t="s">
        <v>1643</v>
      </c>
      <c r="J114" s="289"/>
      <c r="K114" s="300"/>
    </row>
    <row r="115" spans="2:11" ht="15" customHeight="1">
      <c r="B115" s="309"/>
      <c r="C115" s="289" t="s">
        <v>53</v>
      </c>
      <c r="D115" s="289"/>
      <c r="E115" s="289"/>
      <c r="F115" s="308" t="s">
        <v>1609</v>
      </c>
      <c r="G115" s="289"/>
      <c r="H115" s="289" t="s">
        <v>1654</v>
      </c>
      <c r="I115" s="289" t="s">
        <v>1655</v>
      </c>
      <c r="J115" s="289"/>
      <c r="K115" s="300"/>
    </row>
    <row r="116" spans="2:11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spans="2:11" ht="18.75" customHeight="1">
      <c r="B117" s="319"/>
      <c r="C117" s="285"/>
      <c r="D117" s="285"/>
      <c r="E117" s="285"/>
      <c r="F117" s="320"/>
      <c r="G117" s="285"/>
      <c r="H117" s="285"/>
      <c r="I117" s="285"/>
      <c r="J117" s="285"/>
      <c r="K117" s="319"/>
    </row>
    <row r="118" spans="2:11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spans="2:11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spans="2:11" ht="45" customHeight="1">
      <c r="B120" s="324"/>
      <c r="C120" s="403" t="s">
        <v>1656</v>
      </c>
      <c r="D120" s="403"/>
      <c r="E120" s="403"/>
      <c r="F120" s="403"/>
      <c r="G120" s="403"/>
      <c r="H120" s="403"/>
      <c r="I120" s="403"/>
      <c r="J120" s="403"/>
      <c r="K120" s="325"/>
    </row>
    <row r="121" spans="2:11" ht="17.25" customHeight="1">
      <c r="B121" s="326"/>
      <c r="C121" s="301" t="s">
        <v>1603</v>
      </c>
      <c r="D121" s="301"/>
      <c r="E121" s="301"/>
      <c r="F121" s="301" t="s">
        <v>1604</v>
      </c>
      <c r="G121" s="302"/>
      <c r="H121" s="301" t="s">
        <v>118</v>
      </c>
      <c r="I121" s="301" t="s">
        <v>53</v>
      </c>
      <c r="J121" s="301" t="s">
        <v>1605</v>
      </c>
      <c r="K121" s="327"/>
    </row>
    <row r="122" spans="2:11" ht="17.25" customHeight="1">
      <c r="B122" s="326"/>
      <c r="C122" s="303" t="s">
        <v>1606</v>
      </c>
      <c r="D122" s="303"/>
      <c r="E122" s="303"/>
      <c r="F122" s="304" t="s">
        <v>1607</v>
      </c>
      <c r="G122" s="305"/>
      <c r="H122" s="303"/>
      <c r="I122" s="303"/>
      <c r="J122" s="303" t="s">
        <v>1608</v>
      </c>
      <c r="K122" s="327"/>
    </row>
    <row r="123" spans="2:11" ht="5.25" customHeight="1">
      <c r="B123" s="328"/>
      <c r="C123" s="306"/>
      <c r="D123" s="306"/>
      <c r="E123" s="306"/>
      <c r="F123" s="306"/>
      <c r="G123" s="289"/>
      <c r="H123" s="306"/>
      <c r="I123" s="306"/>
      <c r="J123" s="306"/>
      <c r="K123" s="329"/>
    </row>
    <row r="124" spans="2:11" ht="15" customHeight="1">
      <c r="B124" s="328"/>
      <c r="C124" s="289" t="s">
        <v>1612</v>
      </c>
      <c r="D124" s="306"/>
      <c r="E124" s="306"/>
      <c r="F124" s="308" t="s">
        <v>1609</v>
      </c>
      <c r="G124" s="289"/>
      <c r="H124" s="289" t="s">
        <v>1648</v>
      </c>
      <c r="I124" s="289" t="s">
        <v>1611</v>
      </c>
      <c r="J124" s="289">
        <v>120</v>
      </c>
      <c r="K124" s="330"/>
    </row>
    <row r="125" spans="2:11" ht="15" customHeight="1">
      <c r="B125" s="328"/>
      <c r="C125" s="289" t="s">
        <v>1657</v>
      </c>
      <c r="D125" s="289"/>
      <c r="E125" s="289"/>
      <c r="F125" s="308" t="s">
        <v>1609</v>
      </c>
      <c r="G125" s="289"/>
      <c r="H125" s="289" t="s">
        <v>1658</v>
      </c>
      <c r="I125" s="289" t="s">
        <v>1611</v>
      </c>
      <c r="J125" s="289" t="s">
        <v>1659</v>
      </c>
      <c r="K125" s="330"/>
    </row>
    <row r="126" spans="2:11" ht="15" customHeight="1">
      <c r="B126" s="328"/>
      <c r="C126" s="289" t="s">
        <v>1558</v>
      </c>
      <c r="D126" s="289"/>
      <c r="E126" s="289"/>
      <c r="F126" s="308" t="s">
        <v>1609</v>
      </c>
      <c r="G126" s="289"/>
      <c r="H126" s="289" t="s">
        <v>1660</v>
      </c>
      <c r="I126" s="289" t="s">
        <v>1611</v>
      </c>
      <c r="J126" s="289" t="s">
        <v>1659</v>
      </c>
      <c r="K126" s="330"/>
    </row>
    <row r="127" spans="2:11" ht="15" customHeight="1">
      <c r="B127" s="328"/>
      <c r="C127" s="289" t="s">
        <v>1620</v>
      </c>
      <c r="D127" s="289"/>
      <c r="E127" s="289"/>
      <c r="F127" s="308" t="s">
        <v>1615</v>
      </c>
      <c r="G127" s="289"/>
      <c r="H127" s="289" t="s">
        <v>1621</v>
      </c>
      <c r="I127" s="289" t="s">
        <v>1611</v>
      </c>
      <c r="J127" s="289">
        <v>15</v>
      </c>
      <c r="K127" s="330"/>
    </row>
    <row r="128" spans="2:11" ht="15" customHeight="1">
      <c r="B128" s="328"/>
      <c r="C128" s="310" t="s">
        <v>1622</v>
      </c>
      <c r="D128" s="310"/>
      <c r="E128" s="310"/>
      <c r="F128" s="311" t="s">
        <v>1615</v>
      </c>
      <c r="G128" s="310"/>
      <c r="H128" s="310" t="s">
        <v>1623</v>
      </c>
      <c r="I128" s="310" t="s">
        <v>1611</v>
      </c>
      <c r="J128" s="310">
        <v>15</v>
      </c>
      <c r="K128" s="330"/>
    </row>
    <row r="129" spans="2:11" ht="15" customHeight="1">
      <c r="B129" s="328"/>
      <c r="C129" s="310" t="s">
        <v>1624</v>
      </c>
      <c r="D129" s="310"/>
      <c r="E129" s="310"/>
      <c r="F129" s="311" t="s">
        <v>1615</v>
      </c>
      <c r="G129" s="310"/>
      <c r="H129" s="310" t="s">
        <v>1625</v>
      </c>
      <c r="I129" s="310" t="s">
        <v>1611</v>
      </c>
      <c r="J129" s="310">
        <v>20</v>
      </c>
      <c r="K129" s="330"/>
    </row>
    <row r="130" spans="2:11" ht="15" customHeight="1">
      <c r="B130" s="328"/>
      <c r="C130" s="310" t="s">
        <v>1626</v>
      </c>
      <c r="D130" s="310"/>
      <c r="E130" s="310"/>
      <c r="F130" s="311" t="s">
        <v>1615</v>
      </c>
      <c r="G130" s="310"/>
      <c r="H130" s="310" t="s">
        <v>1627</v>
      </c>
      <c r="I130" s="310" t="s">
        <v>1611</v>
      </c>
      <c r="J130" s="310">
        <v>20</v>
      </c>
      <c r="K130" s="330"/>
    </row>
    <row r="131" spans="2:11" ht="15" customHeight="1">
      <c r="B131" s="328"/>
      <c r="C131" s="289" t="s">
        <v>1614</v>
      </c>
      <c r="D131" s="289"/>
      <c r="E131" s="289"/>
      <c r="F131" s="308" t="s">
        <v>1615</v>
      </c>
      <c r="G131" s="289"/>
      <c r="H131" s="289" t="s">
        <v>1648</v>
      </c>
      <c r="I131" s="289" t="s">
        <v>1611</v>
      </c>
      <c r="J131" s="289">
        <v>50</v>
      </c>
      <c r="K131" s="330"/>
    </row>
    <row r="132" spans="2:11" ht="15" customHeight="1">
      <c r="B132" s="328"/>
      <c r="C132" s="289" t="s">
        <v>1628</v>
      </c>
      <c r="D132" s="289"/>
      <c r="E132" s="289"/>
      <c r="F132" s="308" t="s">
        <v>1615</v>
      </c>
      <c r="G132" s="289"/>
      <c r="H132" s="289" t="s">
        <v>1648</v>
      </c>
      <c r="I132" s="289" t="s">
        <v>1611</v>
      </c>
      <c r="J132" s="289">
        <v>50</v>
      </c>
      <c r="K132" s="330"/>
    </row>
    <row r="133" spans="2:11" ht="15" customHeight="1">
      <c r="B133" s="328"/>
      <c r="C133" s="289" t="s">
        <v>1634</v>
      </c>
      <c r="D133" s="289"/>
      <c r="E133" s="289"/>
      <c r="F133" s="308" t="s">
        <v>1615</v>
      </c>
      <c r="G133" s="289"/>
      <c r="H133" s="289" t="s">
        <v>1648</v>
      </c>
      <c r="I133" s="289" t="s">
        <v>1611</v>
      </c>
      <c r="J133" s="289">
        <v>50</v>
      </c>
      <c r="K133" s="330"/>
    </row>
    <row r="134" spans="2:11" ht="15" customHeight="1">
      <c r="B134" s="328"/>
      <c r="C134" s="289" t="s">
        <v>1636</v>
      </c>
      <c r="D134" s="289"/>
      <c r="E134" s="289"/>
      <c r="F134" s="308" t="s">
        <v>1615</v>
      </c>
      <c r="G134" s="289"/>
      <c r="H134" s="289" t="s">
        <v>1648</v>
      </c>
      <c r="I134" s="289" t="s">
        <v>1611</v>
      </c>
      <c r="J134" s="289">
        <v>50</v>
      </c>
      <c r="K134" s="330"/>
    </row>
    <row r="135" spans="2:11" ht="15" customHeight="1">
      <c r="B135" s="328"/>
      <c r="C135" s="289" t="s">
        <v>123</v>
      </c>
      <c r="D135" s="289"/>
      <c r="E135" s="289"/>
      <c r="F135" s="308" t="s">
        <v>1615</v>
      </c>
      <c r="G135" s="289"/>
      <c r="H135" s="289" t="s">
        <v>1661</v>
      </c>
      <c r="I135" s="289" t="s">
        <v>1611</v>
      </c>
      <c r="J135" s="289">
        <v>255</v>
      </c>
      <c r="K135" s="330"/>
    </row>
    <row r="136" spans="2:11" ht="15" customHeight="1">
      <c r="B136" s="328"/>
      <c r="C136" s="289" t="s">
        <v>1638</v>
      </c>
      <c r="D136" s="289"/>
      <c r="E136" s="289"/>
      <c r="F136" s="308" t="s">
        <v>1609</v>
      </c>
      <c r="G136" s="289"/>
      <c r="H136" s="289" t="s">
        <v>1662</v>
      </c>
      <c r="I136" s="289" t="s">
        <v>1640</v>
      </c>
      <c r="J136" s="289"/>
      <c r="K136" s="330"/>
    </row>
    <row r="137" spans="2:11" ht="15" customHeight="1">
      <c r="B137" s="328"/>
      <c r="C137" s="289" t="s">
        <v>1641</v>
      </c>
      <c r="D137" s="289"/>
      <c r="E137" s="289"/>
      <c r="F137" s="308" t="s">
        <v>1609</v>
      </c>
      <c r="G137" s="289"/>
      <c r="H137" s="289" t="s">
        <v>1663</v>
      </c>
      <c r="I137" s="289" t="s">
        <v>1643</v>
      </c>
      <c r="J137" s="289"/>
      <c r="K137" s="330"/>
    </row>
    <row r="138" spans="2:11" ht="15" customHeight="1">
      <c r="B138" s="328"/>
      <c r="C138" s="289" t="s">
        <v>1644</v>
      </c>
      <c r="D138" s="289"/>
      <c r="E138" s="289"/>
      <c r="F138" s="308" t="s">
        <v>1609</v>
      </c>
      <c r="G138" s="289"/>
      <c r="H138" s="289" t="s">
        <v>1644</v>
      </c>
      <c r="I138" s="289" t="s">
        <v>1643</v>
      </c>
      <c r="J138" s="289"/>
      <c r="K138" s="330"/>
    </row>
    <row r="139" spans="2:11" ht="15" customHeight="1">
      <c r="B139" s="328"/>
      <c r="C139" s="289" t="s">
        <v>34</v>
      </c>
      <c r="D139" s="289"/>
      <c r="E139" s="289"/>
      <c r="F139" s="308" t="s">
        <v>1609</v>
      </c>
      <c r="G139" s="289"/>
      <c r="H139" s="289" t="s">
        <v>1664</v>
      </c>
      <c r="I139" s="289" t="s">
        <v>1643</v>
      </c>
      <c r="J139" s="289"/>
      <c r="K139" s="330"/>
    </row>
    <row r="140" spans="2:11" ht="15" customHeight="1">
      <c r="B140" s="328"/>
      <c r="C140" s="289" t="s">
        <v>1665</v>
      </c>
      <c r="D140" s="289"/>
      <c r="E140" s="289"/>
      <c r="F140" s="308" t="s">
        <v>1609</v>
      </c>
      <c r="G140" s="289"/>
      <c r="H140" s="289" t="s">
        <v>1666</v>
      </c>
      <c r="I140" s="289" t="s">
        <v>1643</v>
      </c>
      <c r="J140" s="289"/>
      <c r="K140" s="330"/>
    </row>
    <row r="141" spans="2:1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spans="2:11" ht="18.75" customHeight="1">
      <c r="B142" s="285"/>
      <c r="C142" s="285"/>
      <c r="D142" s="285"/>
      <c r="E142" s="285"/>
      <c r="F142" s="320"/>
      <c r="G142" s="285"/>
      <c r="H142" s="285"/>
      <c r="I142" s="285"/>
      <c r="J142" s="285"/>
      <c r="K142" s="285"/>
    </row>
    <row r="143" spans="2:11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2:11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spans="2:11" ht="45" customHeight="1">
      <c r="B145" s="299"/>
      <c r="C145" s="404" t="s">
        <v>1667</v>
      </c>
      <c r="D145" s="404"/>
      <c r="E145" s="404"/>
      <c r="F145" s="404"/>
      <c r="G145" s="404"/>
      <c r="H145" s="404"/>
      <c r="I145" s="404"/>
      <c r="J145" s="404"/>
      <c r="K145" s="300"/>
    </row>
    <row r="146" spans="2:11" ht="17.25" customHeight="1">
      <c r="B146" s="299"/>
      <c r="C146" s="301" t="s">
        <v>1603</v>
      </c>
      <c r="D146" s="301"/>
      <c r="E146" s="301"/>
      <c r="F146" s="301" t="s">
        <v>1604</v>
      </c>
      <c r="G146" s="302"/>
      <c r="H146" s="301" t="s">
        <v>118</v>
      </c>
      <c r="I146" s="301" t="s">
        <v>53</v>
      </c>
      <c r="J146" s="301" t="s">
        <v>1605</v>
      </c>
      <c r="K146" s="300"/>
    </row>
    <row r="147" spans="2:11" ht="17.25" customHeight="1">
      <c r="B147" s="299"/>
      <c r="C147" s="303" t="s">
        <v>1606</v>
      </c>
      <c r="D147" s="303"/>
      <c r="E147" s="303"/>
      <c r="F147" s="304" t="s">
        <v>1607</v>
      </c>
      <c r="G147" s="305"/>
      <c r="H147" s="303"/>
      <c r="I147" s="303"/>
      <c r="J147" s="303" t="s">
        <v>1608</v>
      </c>
      <c r="K147" s="300"/>
    </row>
    <row r="148" spans="2:11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spans="2:11" ht="15" customHeight="1">
      <c r="B149" s="309"/>
      <c r="C149" s="334" t="s">
        <v>1612</v>
      </c>
      <c r="D149" s="289"/>
      <c r="E149" s="289"/>
      <c r="F149" s="335" t="s">
        <v>1609</v>
      </c>
      <c r="G149" s="289"/>
      <c r="H149" s="334" t="s">
        <v>1648</v>
      </c>
      <c r="I149" s="334" t="s">
        <v>1611</v>
      </c>
      <c r="J149" s="334">
        <v>120</v>
      </c>
      <c r="K149" s="330"/>
    </row>
    <row r="150" spans="2:11" ht="15" customHeight="1">
      <c r="B150" s="309"/>
      <c r="C150" s="334" t="s">
        <v>1657</v>
      </c>
      <c r="D150" s="289"/>
      <c r="E150" s="289"/>
      <c r="F150" s="335" t="s">
        <v>1609</v>
      </c>
      <c r="G150" s="289"/>
      <c r="H150" s="334" t="s">
        <v>1668</v>
      </c>
      <c r="I150" s="334" t="s">
        <v>1611</v>
      </c>
      <c r="J150" s="334" t="s">
        <v>1659</v>
      </c>
      <c r="K150" s="330"/>
    </row>
    <row r="151" spans="2:11" ht="15" customHeight="1">
      <c r="B151" s="309"/>
      <c r="C151" s="334" t="s">
        <v>1558</v>
      </c>
      <c r="D151" s="289"/>
      <c r="E151" s="289"/>
      <c r="F151" s="335" t="s">
        <v>1609</v>
      </c>
      <c r="G151" s="289"/>
      <c r="H151" s="334" t="s">
        <v>1669</v>
      </c>
      <c r="I151" s="334" t="s">
        <v>1611</v>
      </c>
      <c r="J151" s="334" t="s">
        <v>1659</v>
      </c>
      <c r="K151" s="330"/>
    </row>
    <row r="152" spans="2:11" ht="15" customHeight="1">
      <c r="B152" s="309"/>
      <c r="C152" s="334" t="s">
        <v>1614</v>
      </c>
      <c r="D152" s="289"/>
      <c r="E152" s="289"/>
      <c r="F152" s="335" t="s">
        <v>1615</v>
      </c>
      <c r="G152" s="289"/>
      <c r="H152" s="334" t="s">
        <v>1648</v>
      </c>
      <c r="I152" s="334" t="s">
        <v>1611</v>
      </c>
      <c r="J152" s="334">
        <v>50</v>
      </c>
      <c r="K152" s="330"/>
    </row>
    <row r="153" spans="2:11" ht="15" customHeight="1">
      <c r="B153" s="309"/>
      <c r="C153" s="334" t="s">
        <v>1617</v>
      </c>
      <c r="D153" s="289"/>
      <c r="E153" s="289"/>
      <c r="F153" s="335" t="s">
        <v>1609</v>
      </c>
      <c r="G153" s="289"/>
      <c r="H153" s="334" t="s">
        <v>1648</v>
      </c>
      <c r="I153" s="334" t="s">
        <v>1619</v>
      </c>
      <c r="J153" s="334"/>
      <c r="K153" s="330"/>
    </row>
    <row r="154" spans="2:11" ht="15" customHeight="1">
      <c r="B154" s="309"/>
      <c r="C154" s="334" t="s">
        <v>1628</v>
      </c>
      <c r="D154" s="289"/>
      <c r="E154" s="289"/>
      <c r="F154" s="335" t="s">
        <v>1615</v>
      </c>
      <c r="G154" s="289"/>
      <c r="H154" s="334" t="s">
        <v>1648</v>
      </c>
      <c r="I154" s="334" t="s">
        <v>1611</v>
      </c>
      <c r="J154" s="334">
        <v>50</v>
      </c>
      <c r="K154" s="330"/>
    </row>
    <row r="155" spans="2:11" ht="15" customHeight="1">
      <c r="B155" s="309"/>
      <c r="C155" s="334" t="s">
        <v>1636</v>
      </c>
      <c r="D155" s="289"/>
      <c r="E155" s="289"/>
      <c r="F155" s="335" t="s">
        <v>1615</v>
      </c>
      <c r="G155" s="289"/>
      <c r="H155" s="334" t="s">
        <v>1648</v>
      </c>
      <c r="I155" s="334" t="s">
        <v>1611</v>
      </c>
      <c r="J155" s="334">
        <v>50</v>
      </c>
      <c r="K155" s="330"/>
    </row>
    <row r="156" spans="2:11" ht="15" customHeight="1">
      <c r="B156" s="309"/>
      <c r="C156" s="334" t="s">
        <v>1634</v>
      </c>
      <c r="D156" s="289"/>
      <c r="E156" s="289"/>
      <c r="F156" s="335" t="s">
        <v>1615</v>
      </c>
      <c r="G156" s="289"/>
      <c r="H156" s="334" t="s">
        <v>1648</v>
      </c>
      <c r="I156" s="334" t="s">
        <v>1611</v>
      </c>
      <c r="J156" s="334">
        <v>50</v>
      </c>
      <c r="K156" s="330"/>
    </row>
    <row r="157" spans="2:11" ht="15" customHeight="1">
      <c r="B157" s="309"/>
      <c r="C157" s="334" t="s">
        <v>103</v>
      </c>
      <c r="D157" s="289"/>
      <c r="E157" s="289"/>
      <c r="F157" s="335" t="s">
        <v>1609</v>
      </c>
      <c r="G157" s="289"/>
      <c r="H157" s="334" t="s">
        <v>1670</v>
      </c>
      <c r="I157" s="334" t="s">
        <v>1611</v>
      </c>
      <c r="J157" s="334" t="s">
        <v>1671</v>
      </c>
      <c r="K157" s="330"/>
    </row>
    <row r="158" spans="2:11" ht="15" customHeight="1">
      <c r="B158" s="309"/>
      <c r="C158" s="334" t="s">
        <v>1672</v>
      </c>
      <c r="D158" s="289"/>
      <c r="E158" s="289"/>
      <c r="F158" s="335" t="s">
        <v>1609</v>
      </c>
      <c r="G158" s="289"/>
      <c r="H158" s="334" t="s">
        <v>1673</v>
      </c>
      <c r="I158" s="334" t="s">
        <v>1643</v>
      </c>
      <c r="J158" s="334"/>
      <c r="K158" s="330"/>
    </row>
    <row r="159" spans="2:11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spans="2:11" ht="18.75" customHeight="1">
      <c r="B160" s="285"/>
      <c r="C160" s="289"/>
      <c r="D160" s="289"/>
      <c r="E160" s="289"/>
      <c r="F160" s="308"/>
      <c r="G160" s="289"/>
      <c r="H160" s="289"/>
      <c r="I160" s="289"/>
      <c r="J160" s="289"/>
      <c r="K160" s="285"/>
    </row>
    <row r="161" spans="2:1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spans="2:11" ht="7.5" customHeight="1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spans="2:11" ht="45" customHeight="1">
      <c r="B163" s="280"/>
      <c r="C163" s="403" t="s">
        <v>1674</v>
      </c>
      <c r="D163" s="403"/>
      <c r="E163" s="403"/>
      <c r="F163" s="403"/>
      <c r="G163" s="403"/>
      <c r="H163" s="403"/>
      <c r="I163" s="403"/>
      <c r="J163" s="403"/>
      <c r="K163" s="281"/>
    </row>
    <row r="164" spans="2:11" ht="17.25" customHeight="1">
      <c r="B164" s="280"/>
      <c r="C164" s="301" t="s">
        <v>1603</v>
      </c>
      <c r="D164" s="301"/>
      <c r="E164" s="301"/>
      <c r="F164" s="301" t="s">
        <v>1604</v>
      </c>
      <c r="G164" s="338"/>
      <c r="H164" s="339" t="s">
        <v>118</v>
      </c>
      <c r="I164" s="339" t="s">
        <v>53</v>
      </c>
      <c r="J164" s="301" t="s">
        <v>1605</v>
      </c>
      <c r="K164" s="281"/>
    </row>
    <row r="165" spans="2:11" ht="17.25" customHeight="1">
      <c r="B165" s="282"/>
      <c r="C165" s="303" t="s">
        <v>1606</v>
      </c>
      <c r="D165" s="303"/>
      <c r="E165" s="303"/>
      <c r="F165" s="304" t="s">
        <v>1607</v>
      </c>
      <c r="G165" s="340"/>
      <c r="H165" s="341"/>
      <c r="I165" s="341"/>
      <c r="J165" s="303" t="s">
        <v>1608</v>
      </c>
      <c r="K165" s="283"/>
    </row>
    <row r="166" spans="2:11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spans="2:11" ht="15" customHeight="1">
      <c r="B167" s="309"/>
      <c r="C167" s="289" t="s">
        <v>1612</v>
      </c>
      <c r="D167" s="289"/>
      <c r="E167" s="289"/>
      <c r="F167" s="308" t="s">
        <v>1609</v>
      </c>
      <c r="G167" s="289"/>
      <c r="H167" s="289" t="s">
        <v>1648</v>
      </c>
      <c r="I167" s="289" t="s">
        <v>1611</v>
      </c>
      <c r="J167" s="289">
        <v>120</v>
      </c>
      <c r="K167" s="330"/>
    </row>
    <row r="168" spans="2:11" ht="15" customHeight="1">
      <c r="B168" s="309"/>
      <c r="C168" s="289" t="s">
        <v>1657</v>
      </c>
      <c r="D168" s="289"/>
      <c r="E168" s="289"/>
      <c r="F168" s="308" t="s">
        <v>1609</v>
      </c>
      <c r="G168" s="289"/>
      <c r="H168" s="289" t="s">
        <v>1658</v>
      </c>
      <c r="I168" s="289" t="s">
        <v>1611</v>
      </c>
      <c r="J168" s="289" t="s">
        <v>1659</v>
      </c>
      <c r="K168" s="330"/>
    </row>
    <row r="169" spans="2:11" ht="15" customHeight="1">
      <c r="B169" s="309"/>
      <c r="C169" s="289" t="s">
        <v>1558</v>
      </c>
      <c r="D169" s="289"/>
      <c r="E169" s="289"/>
      <c r="F169" s="308" t="s">
        <v>1609</v>
      </c>
      <c r="G169" s="289"/>
      <c r="H169" s="289" t="s">
        <v>1675</v>
      </c>
      <c r="I169" s="289" t="s">
        <v>1611</v>
      </c>
      <c r="J169" s="289" t="s">
        <v>1659</v>
      </c>
      <c r="K169" s="330"/>
    </row>
    <row r="170" spans="2:11" ht="15" customHeight="1">
      <c r="B170" s="309"/>
      <c r="C170" s="289" t="s">
        <v>1614</v>
      </c>
      <c r="D170" s="289"/>
      <c r="E170" s="289"/>
      <c r="F170" s="308" t="s">
        <v>1615</v>
      </c>
      <c r="G170" s="289"/>
      <c r="H170" s="289" t="s">
        <v>1675</v>
      </c>
      <c r="I170" s="289" t="s">
        <v>1611</v>
      </c>
      <c r="J170" s="289">
        <v>50</v>
      </c>
      <c r="K170" s="330"/>
    </row>
    <row r="171" spans="2:11" ht="15" customHeight="1">
      <c r="B171" s="309"/>
      <c r="C171" s="289" t="s">
        <v>1617</v>
      </c>
      <c r="D171" s="289"/>
      <c r="E171" s="289"/>
      <c r="F171" s="308" t="s">
        <v>1609</v>
      </c>
      <c r="G171" s="289"/>
      <c r="H171" s="289" t="s">
        <v>1675</v>
      </c>
      <c r="I171" s="289" t="s">
        <v>1619</v>
      </c>
      <c r="J171" s="289"/>
      <c r="K171" s="330"/>
    </row>
    <row r="172" spans="2:11" ht="15" customHeight="1">
      <c r="B172" s="309"/>
      <c r="C172" s="289" t="s">
        <v>1628</v>
      </c>
      <c r="D172" s="289"/>
      <c r="E172" s="289"/>
      <c r="F172" s="308" t="s">
        <v>1615</v>
      </c>
      <c r="G172" s="289"/>
      <c r="H172" s="289" t="s">
        <v>1675</v>
      </c>
      <c r="I172" s="289" t="s">
        <v>1611</v>
      </c>
      <c r="J172" s="289">
        <v>50</v>
      </c>
      <c r="K172" s="330"/>
    </row>
    <row r="173" spans="2:11" ht="15" customHeight="1">
      <c r="B173" s="309"/>
      <c r="C173" s="289" t="s">
        <v>1636</v>
      </c>
      <c r="D173" s="289"/>
      <c r="E173" s="289"/>
      <c r="F173" s="308" t="s">
        <v>1615</v>
      </c>
      <c r="G173" s="289"/>
      <c r="H173" s="289" t="s">
        <v>1675</v>
      </c>
      <c r="I173" s="289" t="s">
        <v>1611</v>
      </c>
      <c r="J173" s="289">
        <v>50</v>
      </c>
      <c r="K173" s="330"/>
    </row>
    <row r="174" spans="2:11" ht="15" customHeight="1">
      <c r="B174" s="309"/>
      <c r="C174" s="289" t="s">
        <v>1634</v>
      </c>
      <c r="D174" s="289"/>
      <c r="E174" s="289"/>
      <c r="F174" s="308" t="s">
        <v>1615</v>
      </c>
      <c r="G174" s="289"/>
      <c r="H174" s="289" t="s">
        <v>1675</v>
      </c>
      <c r="I174" s="289" t="s">
        <v>1611</v>
      </c>
      <c r="J174" s="289">
        <v>50</v>
      </c>
      <c r="K174" s="330"/>
    </row>
    <row r="175" spans="2:11" ht="15" customHeight="1">
      <c r="B175" s="309"/>
      <c r="C175" s="289" t="s">
        <v>117</v>
      </c>
      <c r="D175" s="289"/>
      <c r="E175" s="289"/>
      <c r="F175" s="308" t="s">
        <v>1609</v>
      </c>
      <c r="G175" s="289"/>
      <c r="H175" s="289" t="s">
        <v>1676</v>
      </c>
      <c r="I175" s="289" t="s">
        <v>1677</v>
      </c>
      <c r="J175" s="289"/>
      <c r="K175" s="330"/>
    </row>
    <row r="176" spans="2:11" ht="15" customHeight="1">
      <c r="B176" s="309"/>
      <c r="C176" s="289" t="s">
        <v>53</v>
      </c>
      <c r="D176" s="289"/>
      <c r="E176" s="289"/>
      <c r="F176" s="308" t="s">
        <v>1609</v>
      </c>
      <c r="G176" s="289"/>
      <c r="H176" s="289" t="s">
        <v>1678</v>
      </c>
      <c r="I176" s="289" t="s">
        <v>1679</v>
      </c>
      <c r="J176" s="289">
        <v>1</v>
      </c>
      <c r="K176" s="330"/>
    </row>
    <row r="177" spans="2:11" ht="15" customHeight="1">
      <c r="B177" s="309"/>
      <c r="C177" s="289" t="s">
        <v>49</v>
      </c>
      <c r="D177" s="289"/>
      <c r="E177" s="289"/>
      <c r="F177" s="308" t="s">
        <v>1609</v>
      </c>
      <c r="G177" s="289"/>
      <c r="H177" s="289" t="s">
        <v>1680</v>
      </c>
      <c r="I177" s="289" t="s">
        <v>1611</v>
      </c>
      <c r="J177" s="289">
        <v>20</v>
      </c>
      <c r="K177" s="330"/>
    </row>
    <row r="178" spans="2:11" ht="15" customHeight="1">
      <c r="B178" s="309"/>
      <c r="C178" s="289" t="s">
        <v>118</v>
      </c>
      <c r="D178" s="289"/>
      <c r="E178" s="289"/>
      <c r="F178" s="308" t="s">
        <v>1609</v>
      </c>
      <c r="G178" s="289"/>
      <c r="H178" s="289" t="s">
        <v>1681</v>
      </c>
      <c r="I178" s="289" t="s">
        <v>1611</v>
      </c>
      <c r="J178" s="289">
        <v>255</v>
      </c>
      <c r="K178" s="330"/>
    </row>
    <row r="179" spans="2:11" ht="15" customHeight="1">
      <c r="B179" s="309"/>
      <c r="C179" s="289" t="s">
        <v>119</v>
      </c>
      <c r="D179" s="289"/>
      <c r="E179" s="289"/>
      <c r="F179" s="308" t="s">
        <v>1609</v>
      </c>
      <c r="G179" s="289"/>
      <c r="H179" s="289" t="s">
        <v>1574</v>
      </c>
      <c r="I179" s="289" t="s">
        <v>1611</v>
      </c>
      <c r="J179" s="289">
        <v>10</v>
      </c>
      <c r="K179" s="330"/>
    </row>
    <row r="180" spans="2:11" ht="15" customHeight="1">
      <c r="B180" s="309"/>
      <c r="C180" s="289" t="s">
        <v>120</v>
      </c>
      <c r="D180" s="289"/>
      <c r="E180" s="289"/>
      <c r="F180" s="308" t="s">
        <v>1609</v>
      </c>
      <c r="G180" s="289"/>
      <c r="H180" s="289" t="s">
        <v>1682</v>
      </c>
      <c r="I180" s="289" t="s">
        <v>1643</v>
      </c>
      <c r="J180" s="289"/>
      <c r="K180" s="330"/>
    </row>
    <row r="181" spans="2:11" ht="15" customHeight="1">
      <c r="B181" s="309"/>
      <c r="C181" s="289" t="s">
        <v>1683</v>
      </c>
      <c r="D181" s="289"/>
      <c r="E181" s="289"/>
      <c r="F181" s="308" t="s">
        <v>1609</v>
      </c>
      <c r="G181" s="289"/>
      <c r="H181" s="289" t="s">
        <v>1684</v>
      </c>
      <c r="I181" s="289" t="s">
        <v>1643</v>
      </c>
      <c r="J181" s="289"/>
      <c r="K181" s="330"/>
    </row>
    <row r="182" spans="2:11" ht="15" customHeight="1">
      <c r="B182" s="309"/>
      <c r="C182" s="289" t="s">
        <v>1672</v>
      </c>
      <c r="D182" s="289"/>
      <c r="E182" s="289"/>
      <c r="F182" s="308" t="s">
        <v>1609</v>
      </c>
      <c r="G182" s="289"/>
      <c r="H182" s="289" t="s">
        <v>1685</v>
      </c>
      <c r="I182" s="289" t="s">
        <v>1643</v>
      </c>
      <c r="J182" s="289"/>
      <c r="K182" s="330"/>
    </row>
    <row r="183" spans="2:11" ht="15" customHeight="1">
      <c r="B183" s="309"/>
      <c r="C183" s="289" t="s">
        <v>122</v>
      </c>
      <c r="D183" s="289"/>
      <c r="E183" s="289"/>
      <c r="F183" s="308" t="s">
        <v>1615</v>
      </c>
      <c r="G183" s="289"/>
      <c r="H183" s="289" t="s">
        <v>1686</v>
      </c>
      <c r="I183" s="289" t="s">
        <v>1611</v>
      </c>
      <c r="J183" s="289">
        <v>50</v>
      </c>
      <c r="K183" s="330"/>
    </row>
    <row r="184" spans="2:11" ht="15" customHeight="1">
      <c r="B184" s="309"/>
      <c r="C184" s="289" t="s">
        <v>1687</v>
      </c>
      <c r="D184" s="289"/>
      <c r="E184" s="289"/>
      <c r="F184" s="308" t="s">
        <v>1615</v>
      </c>
      <c r="G184" s="289"/>
      <c r="H184" s="289" t="s">
        <v>1688</v>
      </c>
      <c r="I184" s="289" t="s">
        <v>1689</v>
      </c>
      <c r="J184" s="289"/>
      <c r="K184" s="330"/>
    </row>
    <row r="185" spans="2:11" ht="15" customHeight="1">
      <c r="B185" s="309"/>
      <c r="C185" s="289" t="s">
        <v>1690</v>
      </c>
      <c r="D185" s="289"/>
      <c r="E185" s="289"/>
      <c r="F185" s="308" t="s">
        <v>1615</v>
      </c>
      <c r="G185" s="289"/>
      <c r="H185" s="289" t="s">
        <v>1691</v>
      </c>
      <c r="I185" s="289" t="s">
        <v>1689</v>
      </c>
      <c r="J185" s="289"/>
      <c r="K185" s="330"/>
    </row>
    <row r="186" spans="2:11" ht="15" customHeight="1">
      <c r="B186" s="309"/>
      <c r="C186" s="289" t="s">
        <v>1692</v>
      </c>
      <c r="D186" s="289"/>
      <c r="E186" s="289"/>
      <c r="F186" s="308" t="s">
        <v>1615</v>
      </c>
      <c r="G186" s="289"/>
      <c r="H186" s="289" t="s">
        <v>1693</v>
      </c>
      <c r="I186" s="289" t="s">
        <v>1689</v>
      </c>
      <c r="J186" s="289"/>
      <c r="K186" s="330"/>
    </row>
    <row r="187" spans="2:11" ht="15" customHeight="1">
      <c r="B187" s="309"/>
      <c r="C187" s="342" t="s">
        <v>1694</v>
      </c>
      <c r="D187" s="289"/>
      <c r="E187" s="289"/>
      <c r="F187" s="308" t="s">
        <v>1615</v>
      </c>
      <c r="G187" s="289"/>
      <c r="H187" s="289" t="s">
        <v>1695</v>
      </c>
      <c r="I187" s="289" t="s">
        <v>1696</v>
      </c>
      <c r="J187" s="343" t="s">
        <v>1697</v>
      </c>
      <c r="K187" s="330"/>
    </row>
    <row r="188" spans="2:11" ht="15" customHeight="1">
      <c r="B188" s="309"/>
      <c r="C188" s="294" t="s">
        <v>38</v>
      </c>
      <c r="D188" s="289"/>
      <c r="E188" s="289"/>
      <c r="F188" s="308" t="s">
        <v>1609</v>
      </c>
      <c r="G188" s="289"/>
      <c r="H188" s="285" t="s">
        <v>1698</v>
      </c>
      <c r="I188" s="289" t="s">
        <v>1699</v>
      </c>
      <c r="J188" s="289"/>
      <c r="K188" s="330"/>
    </row>
    <row r="189" spans="2:11" ht="15" customHeight="1">
      <c r="B189" s="309"/>
      <c r="C189" s="294" t="s">
        <v>1700</v>
      </c>
      <c r="D189" s="289"/>
      <c r="E189" s="289"/>
      <c r="F189" s="308" t="s">
        <v>1609</v>
      </c>
      <c r="G189" s="289"/>
      <c r="H189" s="289" t="s">
        <v>1701</v>
      </c>
      <c r="I189" s="289" t="s">
        <v>1643</v>
      </c>
      <c r="J189" s="289"/>
      <c r="K189" s="330"/>
    </row>
    <row r="190" spans="2:11" ht="15" customHeight="1">
      <c r="B190" s="309"/>
      <c r="C190" s="294" t="s">
        <v>1702</v>
      </c>
      <c r="D190" s="289"/>
      <c r="E190" s="289"/>
      <c r="F190" s="308" t="s">
        <v>1609</v>
      </c>
      <c r="G190" s="289"/>
      <c r="H190" s="289" t="s">
        <v>1703</v>
      </c>
      <c r="I190" s="289" t="s">
        <v>1643</v>
      </c>
      <c r="J190" s="289"/>
      <c r="K190" s="330"/>
    </row>
    <row r="191" spans="2:11" ht="15" customHeight="1">
      <c r="B191" s="309"/>
      <c r="C191" s="294" t="s">
        <v>1704</v>
      </c>
      <c r="D191" s="289"/>
      <c r="E191" s="289"/>
      <c r="F191" s="308" t="s">
        <v>1615</v>
      </c>
      <c r="G191" s="289"/>
      <c r="H191" s="289" t="s">
        <v>1705</v>
      </c>
      <c r="I191" s="289" t="s">
        <v>1643</v>
      </c>
      <c r="J191" s="289"/>
      <c r="K191" s="330"/>
    </row>
    <row r="192" spans="2:11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spans="2:11" ht="18.75" customHeight="1">
      <c r="B193" s="285"/>
      <c r="C193" s="289"/>
      <c r="D193" s="289"/>
      <c r="E193" s="289"/>
      <c r="F193" s="308"/>
      <c r="G193" s="289"/>
      <c r="H193" s="289"/>
      <c r="I193" s="289"/>
      <c r="J193" s="289"/>
      <c r="K193" s="285"/>
    </row>
    <row r="194" spans="2:11" ht="18.75" customHeight="1">
      <c r="B194" s="285"/>
      <c r="C194" s="289"/>
      <c r="D194" s="289"/>
      <c r="E194" s="289"/>
      <c r="F194" s="308"/>
      <c r="G194" s="289"/>
      <c r="H194" s="289"/>
      <c r="I194" s="289"/>
      <c r="J194" s="289"/>
      <c r="K194" s="285"/>
    </row>
    <row r="195" spans="2:11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spans="2:11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spans="2:11" ht="21">
      <c r="B197" s="280"/>
      <c r="C197" s="403" t="s">
        <v>1706</v>
      </c>
      <c r="D197" s="403"/>
      <c r="E197" s="403"/>
      <c r="F197" s="403"/>
      <c r="G197" s="403"/>
      <c r="H197" s="403"/>
      <c r="I197" s="403"/>
      <c r="J197" s="403"/>
      <c r="K197" s="281"/>
    </row>
    <row r="198" spans="2:11" ht="25.5" customHeight="1">
      <c r="B198" s="280"/>
      <c r="C198" s="345" t="s">
        <v>1707</v>
      </c>
      <c r="D198" s="345"/>
      <c r="E198" s="345"/>
      <c r="F198" s="345" t="s">
        <v>1708</v>
      </c>
      <c r="G198" s="346"/>
      <c r="H198" s="402" t="s">
        <v>1709</v>
      </c>
      <c r="I198" s="402"/>
      <c r="J198" s="402"/>
      <c r="K198" s="281"/>
    </row>
    <row r="199" spans="2:11" ht="5.25" customHeight="1">
      <c r="B199" s="309"/>
      <c r="C199" s="306"/>
      <c r="D199" s="306"/>
      <c r="E199" s="306"/>
      <c r="F199" s="306"/>
      <c r="G199" s="289"/>
      <c r="H199" s="306"/>
      <c r="I199" s="306"/>
      <c r="J199" s="306"/>
      <c r="K199" s="330"/>
    </row>
    <row r="200" spans="2:11" ht="15" customHeight="1">
      <c r="B200" s="309"/>
      <c r="C200" s="289" t="s">
        <v>1699</v>
      </c>
      <c r="D200" s="289"/>
      <c r="E200" s="289"/>
      <c r="F200" s="308" t="s">
        <v>39</v>
      </c>
      <c r="G200" s="289"/>
      <c r="H200" s="400" t="s">
        <v>1710</v>
      </c>
      <c r="I200" s="400"/>
      <c r="J200" s="400"/>
      <c r="K200" s="330"/>
    </row>
    <row r="201" spans="2:11" ht="15" customHeight="1">
      <c r="B201" s="309"/>
      <c r="C201" s="315"/>
      <c r="D201" s="289"/>
      <c r="E201" s="289"/>
      <c r="F201" s="308" t="s">
        <v>40</v>
      </c>
      <c r="G201" s="289"/>
      <c r="H201" s="400" t="s">
        <v>1711</v>
      </c>
      <c r="I201" s="400"/>
      <c r="J201" s="400"/>
      <c r="K201" s="330"/>
    </row>
    <row r="202" spans="2:11" ht="15" customHeight="1">
      <c r="B202" s="309"/>
      <c r="C202" s="315"/>
      <c r="D202" s="289"/>
      <c r="E202" s="289"/>
      <c r="F202" s="308" t="s">
        <v>43</v>
      </c>
      <c r="G202" s="289"/>
      <c r="H202" s="400" t="s">
        <v>1712</v>
      </c>
      <c r="I202" s="400"/>
      <c r="J202" s="400"/>
      <c r="K202" s="330"/>
    </row>
    <row r="203" spans="2:11" ht="15" customHeight="1">
      <c r="B203" s="309"/>
      <c r="C203" s="289"/>
      <c r="D203" s="289"/>
      <c r="E203" s="289"/>
      <c r="F203" s="308" t="s">
        <v>41</v>
      </c>
      <c r="G203" s="289"/>
      <c r="H203" s="400" t="s">
        <v>1713</v>
      </c>
      <c r="I203" s="400"/>
      <c r="J203" s="400"/>
      <c r="K203" s="330"/>
    </row>
    <row r="204" spans="2:11" ht="15" customHeight="1">
      <c r="B204" s="309"/>
      <c r="C204" s="289"/>
      <c r="D204" s="289"/>
      <c r="E204" s="289"/>
      <c r="F204" s="308" t="s">
        <v>42</v>
      </c>
      <c r="G204" s="289"/>
      <c r="H204" s="400" t="s">
        <v>1714</v>
      </c>
      <c r="I204" s="400"/>
      <c r="J204" s="400"/>
      <c r="K204" s="330"/>
    </row>
    <row r="205" spans="2:11" ht="15" customHeight="1">
      <c r="B205" s="309"/>
      <c r="C205" s="289"/>
      <c r="D205" s="289"/>
      <c r="E205" s="289"/>
      <c r="F205" s="308"/>
      <c r="G205" s="289"/>
      <c r="H205" s="289"/>
      <c r="I205" s="289"/>
      <c r="J205" s="289"/>
      <c r="K205" s="330"/>
    </row>
    <row r="206" spans="2:11" ht="15" customHeight="1">
      <c r="B206" s="309"/>
      <c r="C206" s="289" t="s">
        <v>1655</v>
      </c>
      <c r="D206" s="289"/>
      <c r="E206" s="289"/>
      <c r="F206" s="308" t="s">
        <v>75</v>
      </c>
      <c r="G206" s="289"/>
      <c r="H206" s="400" t="s">
        <v>1715</v>
      </c>
      <c r="I206" s="400"/>
      <c r="J206" s="400"/>
      <c r="K206" s="330"/>
    </row>
    <row r="207" spans="2:11" ht="15" customHeight="1">
      <c r="B207" s="309"/>
      <c r="C207" s="315"/>
      <c r="D207" s="289"/>
      <c r="E207" s="289"/>
      <c r="F207" s="308" t="s">
        <v>1552</v>
      </c>
      <c r="G207" s="289"/>
      <c r="H207" s="400" t="s">
        <v>1553</v>
      </c>
      <c r="I207" s="400"/>
      <c r="J207" s="400"/>
      <c r="K207" s="330"/>
    </row>
    <row r="208" spans="2:11" ht="15" customHeight="1">
      <c r="B208" s="309"/>
      <c r="C208" s="289"/>
      <c r="D208" s="289"/>
      <c r="E208" s="289"/>
      <c r="F208" s="308" t="s">
        <v>1550</v>
      </c>
      <c r="G208" s="289"/>
      <c r="H208" s="400" t="s">
        <v>1716</v>
      </c>
      <c r="I208" s="400"/>
      <c r="J208" s="400"/>
      <c r="K208" s="330"/>
    </row>
    <row r="209" spans="2:11" ht="15" customHeight="1">
      <c r="B209" s="347"/>
      <c r="C209" s="315"/>
      <c r="D209" s="315"/>
      <c r="E209" s="315"/>
      <c r="F209" s="308" t="s">
        <v>1554</v>
      </c>
      <c r="G209" s="294"/>
      <c r="H209" s="401" t="s">
        <v>1555</v>
      </c>
      <c r="I209" s="401"/>
      <c r="J209" s="401"/>
      <c r="K209" s="348"/>
    </row>
    <row r="210" spans="2:11" ht="15" customHeight="1">
      <c r="B210" s="347"/>
      <c r="C210" s="315"/>
      <c r="D210" s="315"/>
      <c r="E210" s="315"/>
      <c r="F210" s="308" t="s">
        <v>1556</v>
      </c>
      <c r="G210" s="294"/>
      <c r="H210" s="401" t="s">
        <v>1717</v>
      </c>
      <c r="I210" s="401"/>
      <c r="J210" s="401"/>
      <c r="K210" s="348"/>
    </row>
    <row r="211" spans="2:11" ht="15" customHeight="1">
      <c r="B211" s="347"/>
      <c r="C211" s="315"/>
      <c r="D211" s="315"/>
      <c r="E211" s="315"/>
      <c r="F211" s="349"/>
      <c r="G211" s="294"/>
      <c r="H211" s="350"/>
      <c r="I211" s="350"/>
      <c r="J211" s="350"/>
      <c r="K211" s="348"/>
    </row>
    <row r="212" spans="2:11" ht="15" customHeight="1">
      <c r="B212" s="347"/>
      <c r="C212" s="289" t="s">
        <v>1679</v>
      </c>
      <c r="D212" s="315"/>
      <c r="E212" s="315"/>
      <c r="F212" s="308">
        <v>1</v>
      </c>
      <c r="G212" s="294"/>
      <c r="H212" s="401" t="s">
        <v>1718</v>
      </c>
      <c r="I212" s="401"/>
      <c r="J212" s="401"/>
      <c r="K212" s="348"/>
    </row>
    <row r="213" spans="2:11" ht="15" customHeight="1">
      <c r="B213" s="347"/>
      <c r="C213" s="315"/>
      <c r="D213" s="315"/>
      <c r="E213" s="315"/>
      <c r="F213" s="308">
        <v>2</v>
      </c>
      <c r="G213" s="294"/>
      <c r="H213" s="401" t="s">
        <v>1719</v>
      </c>
      <c r="I213" s="401"/>
      <c r="J213" s="401"/>
      <c r="K213" s="348"/>
    </row>
    <row r="214" spans="2:11" ht="15" customHeight="1">
      <c r="B214" s="347"/>
      <c r="C214" s="315"/>
      <c r="D214" s="315"/>
      <c r="E214" s="315"/>
      <c r="F214" s="308">
        <v>3</v>
      </c>
      <c r="G214" s="294"/>
      <c r="H214" s="401" t="s">
        <v>1720</v>
      </c>
      <c r="I214" s="401"/>
      <c r="J214" s="401"/>
      <c r="K214" s="348"/>
    </row>
    <row r="215" spans="2:11" ht="15" customHeight="1">
      <c r="B215" s="347"/>
      <c r="C215" s="315"/>
      <c r="D215" s="315"/>
      <c r="E215" s="315"/>
      <c r="F215" s="308">
        <v>4</v>
      </c>
      <c r="G215" s="294"/>
      <c r="H215" s="401" t="s">
        <v>1721</v>
      </c>
      <c r="I215" s="401"/>
      <c r="J215" s="401"/>
      <c r="K215" s="348"/>
    </row>
    <row r="216" spans="2:11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01 - Jednotná kanalizace ...</vt:lpstr>
      <vt:lpstr>02 - Jednotná kanalizace ...</vt:lpstr>
      <vt:lpstr>03 - Dešťová kanalizace</vt:lpstr>
      <vt:lpstr>04 - Vodovod - západ</vt:lpstr>
      <vt:lpstr>05 - Vodovod - východ</vt:lpstr>
      <vt:lpstr>06 - Vedlejší rozpočtové ...</vt:lpstr>
      <vt:lpstr>Pokyny pro vyplnění</vt:lpstr>
      <vt:lpstr>'01 - Jednotná kanalizace ...'!Názvy_tisku</vt:lpstr>
      <vt:lpstr>'02 - Jednotná kanalizace ...'!Názvy_tisku</vt:lpstr>
      <vt:lpstr>'03 - Dešťová kanalizace'!Názvy_tisku</vt:lpstr>
      <vt:lpstr>'04 - Vodovod - západ'!Názvy_tisku</vt:lpstr>
      <vt:lpstr>'05 - Vodovod - východ'!Názvy_tisku</vt:lpstr>
      <vt:lpstr>'06 - Vedlejší rozpočtové ...'!Názvy_tisku</vt:lpstr>
      <vt:lpstr>'Rekapitulace stavby'!Názvy_tisku</vt:lpstr>
      <vt:lpstr>'01 - Jednotná kanalizace ...'!Oblast_tisku</vt:lpstr>
      <vt:lpstr>'02 - Jednotná kanalizace ...'!Oblast_tisku</vt:lpstr>
      <vt:lpstr>'03 - Dešťová kanalizace'!Oblast_tisku</vt:lpstr>
      <vt:lpstr>'04 - Vodovod - západ'!Oblast_tisku</vt:lpstr>
      <vt:lpstr>'05 - Vodovod - východ'!Oblast_tisku</vt:lpstr>
      <vt:lpstr>'06 - Vedlejší rozpočtové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EGY2\EGY2</dc:creator>
  <cp:lastModifiedBy>EGY2</cp:lastModifiedBy>
  <dcterms:created xsi:type="dcterms:W3CDTF">2017-08-21T11:04:54Z</dcterms:created>
  <dcterms:modified xsi:type="dcterms:W3CDTF">2017-08-21T11:05:24Z</dcterms:modified>
</cp:coreProperties>
</file>